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D590" lockStructure="1"/>
  <bookViews>
    <workbookView showSheetTabs="0" windowWidth="19845" windowHeight="7845"/>
  </bookViews>
  <sheets>
    <sheet name="MENU" sheetId="5" r:id="rId1"/>
    <sheet name="LOAD CALCULATOR" sheetId="2" r:id="rId2"/>
    <sheet name="BATTERY CALCULATOR" sheetId="3" r:id="rId3"/>
    <sheet name="WATT CALCULATOR" sheetId="4" r:id="rId4"/>
  </sheets>
  <calcPr calcId="144525"/>
</workbook>
</file>

<file path=xl/sharedStrings.xml><?xml version="1.0" encoding="utf-8"?>
<sst xmlns="http://schemas.openxmlformats.org/spreadsheetml/2006/main" count="134" uniqueCount="94">
  <si>
    <t>LOAD CALCULATOR (AC)</t>
  </si>
  <si>
    <t>LOAD CALCULATOR (DC)</t>
  </si>
  <si>
    <t>Per day Watt consumption</t>
  </si>
  <si>
    <t>COMODITY</t>
  </si>
  <si>
    <t>WATT</t>
  </si>
  <si>
    <t>QTY</t>
  </si>
  <si>
    <t>HOURS RUN / DAY</t>
  </si>
  <si>
    <t>Total Watt Consumption</t>
  </si>
  <si>
    <t>INCANDESCENT BULB</t>
  </si>
  <si>
    <t>LED BULB</t>
  </si>
  <si>
    <t>FAN WALL</t>
  </si>
  <si>
    <t>FAN CELLING</t>
  </si>
  <si>
    <t>TUBE LIGHT</t>
  </si>
  <si>
    <t>TUBE LIGHT LED</t>
  </si>
  <si>
    <t>CFL</t>
  </si>
  <si>
    <t>FAN CELLING (36 INCHES)</t>
  </si>
  <si>
    <t>FAN CELLING (48 INCHES)</t>
  </si>
  <si>
    <t>TABLE FAN</t>
  </si>
  <si>
    <t>IRON</t>
  </si>
  <si>
    <t>GEYSER</t>
  </si>
  <si>
    <t>AIR CONDITIONER (1 TON)</t>
  </si>
  <si>
    <t>AIR CONDITIONER (2 TON)</t>
  </si>
  <si>
    <t>REFRIGERATOR (155 LITERS)</t>
  </si>
  <si>
    <t>REFRIGERATOR (300 LITERS)</t>
  </si>
  <si>
    <t>WASHING MACHINE</t>
  </si>
  <si>
    <t>OVEN</t>
  </si>
  <si>
    <t>TOASTER</t>
  </si>
  <si>
    <t>MIXER</t>
  </si>
  <si>
    <t>ELECTRIC COOKER</t>
  </si>
  <si>
    <t xml:space="preserve">COOKING RANGE </t>
  </si>
  <si>
    <t>RADIO / TAPE RECODER</t>
  </si>
  <si>
    <t>TELEVISION</t>
  </si>
  <si>
    <t xml:space="preserve">COMPUTER </t>
  </si>
  <si>
    <t>MOTOR</t>
  </si>
  <si>
    <t>Per day consumption</t>
  </si>
  <si>
    <t>Total Watts</t>
  </si>
  <si>
    <t>Kilo watts / Unit</t>
  </si>
  <si>
    <t>Enter operating voltage (V)</t>
  </si>
  <si>
    <t>AC Ampere Consumption</t>
  </si>
  <si>
    <t>DC Ampere Consumption</t>
  </si>
  <si>
    <t>BATTERY BANK AMP HOUR (AH) CALCULATOR</t>
  </si>
  <si>
    <t>BATTERY BANK RUN TIME BY WATT HOUR CALC</t>
  </si>
  <si>
    <t>AC to DC Ampere conversion</t>
  </si>
  <si>
    <t>Total load in DC watt (W)</t>
  </si>
  <si>
    <t>Battery Bank Voltage (v)</t>
  </si>
  <si>
    <t>Total Load in AC watts (W)</t>
  </si>
  <si>
    <t>Backup hours required</t>
  </si>
  <si>
    <t>Battery Bank Total Amp Hours (AH) (usable power)</t>
  </si>
  <si>
    <t>Ideal AC Voltage (V)</t>
  </si>
  <si>
    <t>Battery bank voltage (V)</t>
  </si>
  <si>
    <t>Battery power available in Watt Hours (WH)</t>
  </si>
  <si>
    <t>Total AC Ampere of comodities (A) Calculation</t>
  </si>
  <si>
    <t>Battery bank required Amp Hour (AH)</t>
  </si>
  <si>
    <t>DC Watt conversion calculation (W)</t>
  </si>
  <si>
    <t>Lead Acid battery bank usable power (50%) (AH)</t>
  </si>
  <si>
    <t>Approx run time hours (running in AC)</t>
  </si>
  <si>
    <t>DC voltage (V) of power bank or Solar Panel grid</t>
  </si>
  <si>
    <t>Li-ion battery bank usable power (80%) (AH)</t>
  </si>
  <si>
    <t>Approx run time hours (running in DC)</t>
  </si>
  <si>
    <t>Total DC Ampere (A) required to be supplied every hour (approx)</t>
  </si>
  <si>
    <t>Lead acid battery’s will give you around 50% of their rated power. (i.e. a 10Ah battery has 5Ah of usable power)</t>
  </si>
  <si>
    <t>Li-ion battery’s will give you around 80% of their rated power. (i.e. a 10Ah battery has 8Ah of usable power)</t>
  </si>
  <si>
    <t>SOLAR GRID CALCULATOR</t>
  </si>
  <si>
    <t>BATTERY BANK RUN TIME BY AMP HOUR CALC</t>
  </si>
  <si>
    <t>BATTERY BANK CHARGE TIME BY AMP HOUR CALC</t>
  </si>
  <si>
    <t>Total Solar grid Ampere (A)</t>
  </si>
  <si>
    <t>Total Load in Amps (A)</t>
  </si>
  <si>
    <t>Total charge current in Amps (A)</t>
  </si>
  <si>
    <t>Approx Hours taken to charge specified battery bank, if ampere remains unchanged.</t>
  </si>
  <si>
    <t xml:space="preserve">Approx charge time hours to be taken by battery to full </t>
  </si>
  <si>
    <t>ELECTRONIC DEVICE WATT CALCULATOR</t>
  </si>
  <si>
    <t>ELECTRONIC DEVICE AMPERE CALCULATOR</t>
  </si>
  <si>
    <t>Device Voltage (V)</t>
  </si>
  <si>
    <t>Device Ampere (A)</t>
  </si>
  <si>
    <t>Device Watt (W)</t>
  </si>
  <si>
    <t>OR</t>
  </si>
  <si>
    <t>Device Mili Ampere (mA)</t>
  </si>
  <si>
    <t>AND</t>
  </si>
  <si>
    <t>KILOWATT (Kw) to WATT (W) CALCULATOR</t>
  </si>
  <si>
    <t>Ampere to Mili Ampere Calculator</t>
  </si>
  <si>
    <t>Kilowatt (Kw)</t>
  </si>
  <si>
    <t>Ampere (A)</t>
  </si>
  <si>
    <t>Watt (W) conversion</t>
  </si>
  <si>
    <t>Mili Ampere (mA)</t>
  </si>
  <si>
    <t>WATT (W) to KILOWATT (Kw)  CALCULATOR</t>
  </si>
  <si>
    <t>Mili Ampere to Ampere Calculator</t>
  </si>
  <si>
    <t>Watt (W)</t>
  </si>
  <si>
    <t>Kilowatt (Kw)  conversion</t>
  </si>
  <si>
    <t>TON(Tonnage) to WATT (W)  CALCULATOR</t>
  </si>
  <si>
    <t>WATT (W) to TON(Tonnage) CALCULATOR</t>
  </si>
  <si>
    <t>Refrigeration purpose</t>
  </si>
  <si>
    <t>TON (Tonnage)</t>
  </si>
  <si>
    <t>Watt(W) conversion (Rounded off)</t>
  </si>
  <si>
    <t>TON (Tonnage) conversion (Rounded off)</t>
  </si>
</sst>
</file>

<file path=xl/styles.xml><?xml version="1.0" encoding="utf-8"?>
<styleSheet xmlns="http://schemas.openxmlformats.org/spreadsheetml/2006/main">
  <numFmts count="5">
    <numFmt numFmtId="176" formatCode="0.00_ "/>
    <numFmt numFmtId="177" formatCode="_-* #,##0.00_-;\-* #,##0.00_-;_-* &quot;-&quot;??_-;_-@_-"/>
    <numFmt numFmtId="178" formatCode="_ &quot;₹&quot;\ * #,##0_ ;_ &quot;₹&quot;\ * \-#,##0_ ;_ &quot;₹&quot;\ * &quot;-&quot;_ ;_ @_ "/>
    <numFmt numFmtId="179" formatCode="_ * #,##0_ ;_ * \-#,##0_ ;_ * &quot;-&quot;_ ;_ @_ "/>
    <numFmt numFmtId="180" formatCode="_ &quot;₹&quot;\ * #,##0.00_ ;_ &quot;₹&quot;\ * \-#,##0.00_ ;_ &quot;₹&quot;\ * &quot;-&quot;??_ ;_ @_ "/>
  </numFmts>
  <fonts count="31">
    <font>
      <sz val="11"/>
      <color theme="1"/>
      <name val="Calibri"/>
      <charset val="134"/>
      <scheme val="minor"/>
    </font>
    <font>
      <b/>
      <u/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rgb="FFFF0000"/>
      <name val="Calibri"/>
      <charset val="134"/>
      <scheme val="minor"/>
    </font>
    <font>
      <sz val="11"/>
      <name val="Calibri"/>
      <charset val="134"/>
      <scheme val="minor"/>
    </font>
    <font>
      <sz val="12"/>
      <color rgb="FF000000"/>
      <name val="Arial"/>
      <charset val="134"/>
    </font>
    <font>
      <b/>
      <sz val="9"/>
      <color rgb="FF000000"/>
      <name val="Arial"/>
      <charset val="134"/>
    </font>
    <font>
      <sz val="9"/>
      <color rgb="FF000000"/>
      <name val="Arial"/>
      <charset val="134"/>
    </font>
    <font>
      <b/>
      <sz val="18"/>
      <color rgb="FFFF0000"/>
      <name val="Calibri"/>
      <charset val="134"/>
      <scheme val="minor"/>
    </font>
    <font>
      <b/>
      <sz val="16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  <font>
      <b/>
      <sz val="14"/>
      <color rgb="FFFF0000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A7D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23" borderId="10" applyNumberForma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4" fillId="18" borderId="8" applyNumberFormat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0" fillId="18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 applyProtection="1">
      <alignment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0" fillId="0" borderId="1" xfId="0" applyBorder="1" applyProtection="1">
      <alignment vertical="center"/>
      <protection hidden="1"/>
    </xf>
    <xf numFmtId="0" fontId="0" fillId="0" borderId="1" xfId="0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hidden="1"/>
    </xf>
    <xf numFmtId="176" fontId="0" fillId="2" borderId="1" xfId="0" applyNumberFormat="1" applyFill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0" fillId="2" borderId="1" xfId="0" applyFill="1" applyBorder="1" applyAlignment="1" applyProtection="1">
      <alignment horizontal="center" vertical="center"/>
      <protection hidden="1"/>
    </xf>
    <xf numFmtId="0" fontId="4" fillId="0" borderId="0" xfId="0" applyFont="1" applyFill="1" applyAlignment="1" applyProtection="1">
      <alignment horizontal="center" vertical="center"/>
      <protection hidden="1"/>
    </xf>
    <xf numFmtId="0" fontId="0" fillId="0" borderId="0" xfId="0" applyFill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/>
      <protection locked="0"/>
    </xf>
    <xf numFmtId="3" fontId="4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vertical="center" wrapText="1"/>
      <protection hidden="1"/>
    </xf>
    <xf numFmtId="3" fontId="0" fillId="2" borderId="1" xfId="2" applyNumberFormat="1" applyFill="1" applyBorder="1" applyAlignment="1" applyProtection="1">
      <alignment horizontal="center" vertical="center"/>
      <protection hidden="1"/>
    </xf>
    <xf numFmtId="0" fontId="0" fillId="0" borderId="0" xfId="0" applyFill="1" applyBorder="1" applyProtection="1">
      <alignment vertical="center"/>
      <protection hidden="1"/>
    </xf>
    <xf numFmtId="0" fontId="0" fillId="0" borderId="0" xfId="0" applyFill="1" applyBorder="1" applyAlignment="1" applyProtection="1">
      <alignment horizontal="center" vertical="center"/>
      <protection hidden="1"/>
    </xf>
    <xf numFmtId="0" fontId="5" fillId="0" borderId="0" xfId="0" applyFont="1">
      <alignment vertical="center"/>
    </xf>
    <xf numFmtId="176" fontId="0" fillId="0" borderId="0" xfId="0" applyNumberFormat="1" applyProtection="1">
      <alignment vertical="center"/>
      <protection hidden="1"/>
    </xf>
    <xf numFmtId="0" fontId="0" fillId="0" borderId="0" xfId="0" applyAlignment="1" applyProtection="1">
      <alignment vertical="center" wrapText="1"/>
      <protection hidden="1"/>
    </xf>
    <xf numFmtId="0" fontId="1" fillId="0" borderId="0" xfId="0" applyFont="1" applyAlignment="1" applyProtection="1">
      <alignment horizontal="center" vertical="center" wrapText="1"/>
      <protection hidden="1"/>
    </xf>
    <xf numFmtId="0" fontId="0" fillId="3" borderId="1" xfId="0" applyFill="1" applyBorder="1" applyProtection="1">
      <alignment vertical="center"/>
      <protection hidden="1"/>
    </xf>
    <xf numFmtId="0" fontId="0" fillId="4" borderId="1" xfId="0" applyFill="1" applyBorder="1" applyAlignment="1" applyProtection="1">
      <alignment vertical="center" wrapText="1"/>
      <protection hidden="1"/>
    </xf>
    <xf numFmtId="0" fontId="0" fillId="5" borderId="1" xfId="0" applyFill="1" applyBorder="1" applyAlignment="1" applyProtection="1">
      <alignment vertical="center" wrapText="1"/>
      <protection hidden="1"/>
    </xf>
    <xf numFmtId="0" fontId="0" fillId="4" borderId="1" xfId="0" applyFill="1" applyBorder="1" applyProtection="1">
      <alignment vertical="center"/>
      <protection hidden="1"/>
    </xf>
    <xf numFmtId="1" fontId="0" fillId="2" borderId="1" xfId="0" applyNumberFormat="1" applyFill="1" applyBorder="1" applyAlignment="1" applyProtection="1">
      <alignment horizontal="center" vertical="center"/>
      <protection hidden="1"/>
    </xf>
    <xf numFmtId="0" fontId="0" fillId="6" borderId="1" xfId="0" applyFill="1" applyBorder="1" applyAlignment="1" applyProtection="1">
      <alignment vertical="center" wrapText="1"/>
      <protection hidden="1"/>
    </xf>
    <xf numFmtId="0" fontId="0" fillId="3" borderId="1" xfId="0" applyFill="1" applyBorder="1" applyAlignment="1" applyProtection="1">
      <alignment vertical="center" wrapText="1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left" vertical="center" indent="1"/>
      <protection hidden="1"/>
    </xf>
    <xf numFmtId="0" fontId="2" fillId="0" borderId="0" xfId="0" applyFont="1" applyAlignment="1" applyProtection="1">
      <alignment horizontal="center" vertical="center" wrapText="1"/>
      <protection hidden="1"/>
    </xf>
    <xf numFmtId="0" fontId="1" fillId="0" borderId="0" xfId="0" applyFont="1" applyFill="1" applyAlignment="1" applyProtection="1">
      <alignment horizontal="center" vertical="center" wrapText="1"/>
      <protection hidden="1"/>
    </xf>
    <xf numFmtId="0" fontId="0" fillId="0" borderId="0" xfId="0" applyFill="1" applyProtection="1">
      <alignment vertical="center"/>
      <protection hidden="1"/>
    </xf>
    <xf numFmtId="0" fontId="0" fillId="0" borderId="0" xfId="0" applyFill="1" applyAlignment="1" applyProtection="1">
      <alignment horizontal="center" vertical="center" wrapText="1"/>
      <protection hidden="1"/>
    </xf>
    <xf numFmtId="0" fontId="0" fillId="0" borderId="1" xfId="0" applyFill="1" applyBorder="1" applyAlignment="1" applyProtection="1">
      <alignment vertical="center" wrapText="1"/>
      <protection hidden="1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center" vertical="center"/>
      <protection hidden="1"/>
    </xf>
    <xf numFmtId="0" fontId="9" fillId="0" borderId="0" xfId="0" applyFont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0" fontId="2" fillId="7" borderId="1" xfId="0" applyFont="1" applyFill="1" applyBorder="1" applyAlignment="1" applyProtection="1">
      <alignment horizontal="center" vertical="center" wrapText="1"/>
      <protection hidden="1"/>
    </xf>
    <xf numFmtId="0" fontId="0" fillId="0" borderId="1" xfId="0" applyBorder="1" applyProtection="1">
      <alignment vertical="center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0" fontId="0" fillId="6" borderId="1" xfId="0" applyFill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vertical="center"/>
      <protection locked="0"/>
    </xf>
    <xf numFmtId="0" fontId="11" fillId="0" borderId="1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right" vertical="center" wrapText="1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0" fillId="0" borderId="1" xfId="0" applyFont="1" applyBorder="1" applyAlignment="1" applyProtection="1">
      <alignment horizontal="center" vertical="center"/>
      <protection locked="0"/>
    </xf>
    <xf numFmtId="176" fontId="2" fillId="2" borderId="1" xfId="0" applyNumberFormat="1" applyFont="1" applyFill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right" vertical="center" wrapText="1"/>
      <protection hidden="1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1.jpeg"/><Relationship Id="rId3" Type="http://schemas.openxmlformats.org/officeDocument/2006/relationships/hyperlink" Target="#'WATT CALCULATOR'!A1"/><Relationship Id="rId2" Type="http://schemas.openxmlformats.org/officeDocument/2006/relationships/hyperlink" Target="#'BATTERY CALCULATOR'!A1"/><Relationship Id="rId1" Type="http://schemas.openxmlformats.org/officeDocument/2006/relationships/hyperlink" Target="#'LOAD CALCULATOR'!A1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#MENU!A1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hyperlink" Target="#MENU!A1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hyperlink" Target="#MENU!A1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590550</xdr:colOff>
      <xdr:row>1</xdr:row>
      <xdr:rowOff>171450</xdr:rowOff>
    </xdr:from>
    <xdr:to>
      <xdr:col>13</xdr:col>
      <xdr:colOff>133350</xdr:colOff>
      <xdr:row>4</xdr:row>
      <xdr:rowOff>86360</xdr:rowOff>
    </xdr:to>
    <xdr:sp>
      <xdr:nvSpPr>
        <xdr:cNvPr id="2" name="Rounded Rectangle 1"/>
        <xdr:cNvSpPr/>
      </xdr:nvSpPr>
      <xdr:spPr>
        <a:xfrm>
          <a:off x="3638550" y="361950"/>
          <a:ext cx="4419600" cy="486410"/>
        </a:xfrm>
        <a:prstGeom prst="round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ctr" anchorCtr="0"/>
        <a:lstStyle/>
        <a:p>
          <a:pPr algn="ctr"/>
          <a:r>
            <a:rPr lang="en-US" sz="2000" b="1"/>
            <a:t>KLIK INFOTECH'S SOLAR CALCULATOR</a:t>
          </a:r>
          <a:endParaRPr lang="en-US" sz="2000" b="1"/>
        </a:p>
      </xdr:txBody>
    </xdr:sp>
    <xdr:clientData/>
  </xdr:twoCellAnchor>
  <xdr:twoCellAnchor>
    <xdr:from>
      <xdr:col>5</xdr:col>
      <xdr:colOff>441325</xdr:colOff>
      <xdr:row>5</xdr:row>
      <xdr:rowOff>95250</xdr:rowOff>
    </xdr:from>
    <xdr:to>
      <xdr:col>8</xdr:col>
      <xdr:colOff>233045</xdr:colOff>
      <xdr:row>8</xdr:row>
      <xdr:rowOff>152400</xdr:rowOff>
    </xdr:to>
    <xdr:sp>
      <xdr:nvSpPr>
        <xdr:cNvPr id="3" name="Chevron 2">
          <a:hlinkClick xmlns:r="http://schemas.openxmlformats.org/officeDocument/2006/relationships" r:id="rId1"/>
        </xdr:cNvPr>
        <xdr:cNvSpPr/>
      </xdr:nvSpPr>
      <xdr:spPr>
        <a:xfrm>
          <a:off x="3489325" y="1047750"/>
          <a:ext cx="1620520" cy="628650"/>
        </a:xfrm>
        <a:prstGeom prst="chevron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ctr" anchorCtr="0"/>
        <a:lstStyle/>
        <a:p>
          <a:pPr algn="ctr"/>
          <a:r>
            <a:rPr lang="en-US" sz="1100" b="1"/>
            <a:t>LOAD CALCULATOR</a:t>
          </a:r>
          <a:endParaRPr lang="en-US" sz="1100" b="1"/>
        </a:p>
      </xdr:txBody>
    </xdr:sp>
    <xdr:clientData/>
  </xdr:twoCellAnchor>
  <xdr:twoCellAnchor>
    <xdr:from>
      <xdr:col>7</xdr:col>
      <xdr:colOff>606425</xdr:colOff>
      <xdr:row>5</xdr:row>
      <xdr:rowOff>95250</xdr:rowOff>
    </xdr:from>
    <xdr:to>
      <xdr:col>11</xdr:col>
      <xdr:colOff>102235</xdr:colOff>
      <xdr:row>8</xdr:row>
      <xdr:rowOff>161925</xdr:rowOff>
    </xdr:to>
    <xdr:sp>
      <xdr:nvSpPr>
        <xdr:cNvPr id="4" name="Chevron 3">
          <a:hlinkClick xmlns:r="http://schemas.openxmlformats.org/officeDocument/2006/relationships" r:id="rId2"/>
        </xdr:cNvPr>
        <xdr:cNvSpPr/>
      </xdr:nvSpPr>
      <xdr:spPr>
        <a:xfrm>
          <a:off x="4873625" y="1047750"/>
          <a:ext cx="1934210" cy="638175"/>
        </a:xfrm>
        <a:prstGeom prst="chevron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wrap="square" rtlCol="0" anchor="ctr" anchorCtr="0"/>
        <a:lstStyle>
          <a:defPPr>
            <a:defRPr lang="en-US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1100" b="1"/>
            <a:t>BATTERY &amp; SOLAR GRID CALCULATOR</a:t>
          </a:r>
          <a:endParaRPr lang="en-US" sz="1100" b="1"/>
        </a:p>
      </xdr:txBody>
    </xdr:sp>
    <xdr:clientData/>
  </xdr:twoCellAnchor>
  <xdr:twoCellAnchor>
    <xdr:from>
      <xdr:col>10</xdr:col>
      <xdr:colOff>473075</xdr:colOff>
      <xdr:row>5</xdr:row>
      <xdr:rowOff>95250</xdr:rowOff>
    </xdr:from>
    <xdr:to>
      <xdr:col>13</xdr:col>
      <xdr:colOff>293370</xdr:colOff>
      <xdr:row>8</xdr:row>
      <xdr:rowOff>152400</xdr:rowOff>
    </xdr:to>
    <xdr:sp>
      <xdr:nvSpPr>
        <xdr:cNvPr id="5" name="Chevron 4">
          <a:hlinkClick xmlns:r="http://schemas.openxmlformats.org/officeDocument/2006/relationships" r:id="rId3"/>
        </xdr:cNvPr>
        <xdr:cNvSpPr/>
      </xdr:nvSpPr>
      <xdr:spPr>
        <a:xfrm>
          <a:off x="6569075" y="1047750"/>
          <a:ext cx="1649095" cy="628650"/>
        </a:xfrm>
        <a:prstGeom prst="chevron">
          <a:avLst/>
        </a:prstGeom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wrap="square" rtlCol="0" anchor="ctr" anchorCtr="0"/>
        <a:lstStyle>
          <a:defPPr>
            <a:defRPr lang="en-US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1100" b="1"/>
            <a:t>WATT &amp; Amp CALCULATOR</a:t>
          </a:r>
          <a:endParaRPr lang="en-US" sz="1100" b="1"/>
        </a:p>
      </xdr:txBody>
    </xdr:sp>
    <xdr:clientData/>
  </xdr:twoCellAnchor>
  <xdr:twoCellAnchor>
    <xdr:from>
      <xdr:col>6</xdr:col>
      <xdr:colOff>495300</xdr:colOff>
      <xdr:row>10</xdr:row>
      <xdr:rowOff>19050</xdr:rowOff>
    </xdr:from>
    <xdr:to>
      <xdr:col>12</xdr:col>
      <xdr:colOff>227965</xdr:colOff>
      <xdr:row>14</xdr:row>
      <xdr:rowOff>181610</xdr:rowOff>
    </xdr:to>
    <xdr:sp>
      <xdr:nvSpPr>
        <xdr:cNvPr id="6" name="Rounded Rectangle 5"/>
        <xdr:cNvSpPr/>
      </xdr:nvSpPr>
      <xdr:spPr>
        <a:xfrm>
          <a:off x="4152900" y="1924050"/>
          <a:ext cx="3390265" cy="924560"/>
        </a:xfrm>
        <a:prstGeom prst="round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ctr"/>
          <a:r>
            <a:rPr lang="en-US" sz="1100"/>
            <a:t>Developed by : </a:t>
          </a:r>
          <a:r>
            <a:rPr lang="en-US" sz="1100" b="1"/>
            <a:t>www.klikinfotech.com</a:t>
          </a:r>
          <a:endParaRPr lang="en-US" sz="1100"/>
        </a:p>
        <a:p>
          <a:pPr algn="ctr"/>
          <a:r>
            <a:rPr lang="en-US" sz="1100"/>
            <a:t>Ver : 3.00  |  Release dt : 30.07.2019</a:t>
          </a:r>
          <a:endParaRPr lang="en-US" sz="1100"/>
        </a:p>
        <a:p>
          <a:pPr algn="ctr"/>
          <a:r>
            <a:rPr lang="en-US" sz="1100"/>
            <a:t>Compatible with : Any office Package (colors may vary)</a:t>
          </a:r>
          <a:endParaRPr lang="en-US" sz="1100"/>
        </a:p>
        <a:p>
          <a:pPr algn="ctr"/>
          <a:r>
            <a:rPr lang="en-US" sz="1100"/>
            <a:t>Best Viewed in : </a:t>
          </a:r>
          <a:r>
            <a:rPr lang="en-US" sz="1100" b="1"/>
            <a:t>WPS Spreadsheet</a:t>
          </a:r>
          <a:endParaRPr lang="en-US" sz="1100" b="1"/>
        </a:p>
      </xdr:txBody>
    </xdr:sp>
    <xdr:clientData/>
  </xdr:twoCellAnchor>
  <xdr:twoCellAnchor>
    <xdr:from>
      <xdr:col>5</xdr:col>
      <xdr:colOff>273050</xdr:colOff>
      <xdr:row>0</xdr:row>
      <xdr:rowOff>120015</xdr:rowOff>
    </xdr:from>
    <xdr:to>
      <xdr:col>13</xdr:col>
      <xdr:colOff>434975</xdr:colOff>
      <xdr:row>16</xdr:row>
      <xdr:rowOff>63500</xdr:rowOff>
    </xdr:to>
    <xdr:sp>
      <xdr:nvSpPr>
        <xdr:cNvPr id="7" name="Rounded Rectangle 6"/>
        <xdr:cNvSpPr/>
      </xdr:nvSpPr>
      <xdr:spPr>
        <a:xfrm>
          <a:off x="3321050" y="120015"/>
          <a:ext cx="5038725" cy="2991485"/>
        </a:xfrm>
        <a:prstGeom prst="roundRect">
          <a:avLst/>
        </a:prstGeom>
        <a:noFill/>
        <a:ln>
          <a:solidFill>
            <a:srgbClr val="FF0000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8</xdr:col>
      <xdr:colOff>393700</xdr:colOff>
      <xdr:row>17</xdr:row>
      <xdr:rowOff>0</xdr:rowOff>
    </xdr:from>
    <xdr:to>
      <xdr:col>10</xdr:col>
      <xdr:colOff>476885</xdr:colOff>
      <xdr:row>24</xdr:row>
      <xdr:rowOff>180340</xdr:rowOff>
    </xdr:to>
    <xdr:pic>
      <xdr:nvPicPr>
        <xdr:cNvPr id="8" name="Picture 7" descr="klik infotech logo jpg-crop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270500" y="3238500"/>
          <a:ext cx="1302385" cy="151384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31750</xdr:colOff>
      <xdr:row>0</xdr:row>
      <xdr:rowOff>136525</xdr:rowOff>
    </xdr:from>
    <xdr:to>
      <xdr:col>7</xdr:col>
      <xdr:colOff>755650</xdr:colOff>
      <xdr:row>2</xdr:row>
      <xdr:rowOff>41275</xdr:rowOff>
    </xdr:to>
    <xdr:sp>
      <xdr:nvSpPr>
        <xdr:cNvPr id="2" name="Rounded Rectangle 1"/>
        <xdr:cNvSpPr/>
      </xdr:nvSpPr>
      <xdr:spPr>
        <a:xfrm>
          <a:off x="4213225" y="136525"/>
          <a:ext cx="2171700" cy="390525"/>
        </a:xfrm>
        <a:prstGeom prst="roundRect">
          <a:avLst/>
        </a:prstGeom>
        <a:noFill/>
        <a:effectLst>
          <a:outerShdw blurRad="50800" dist="63500" dir="2700000" algn="tl" rotWithShape="0">
            <a:prstClr val="black">
              <a:alpha val="40000"/>
            </a:prstClr>
          </a:outerShdw>
        </a:effectLst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ctr"/>
          <a:r>
            <a:rPr lang="en-US" sz="1800" b="1">
              <a:solidFill>
                <a:srgbClr val="FF0000"/>
              </a:solidFill>
            </a:rPr>
            <a:t>LOAD CALCULATOR</a:t>
          </a:r>
          <a:endParaRPr lang="en-US" sz="1800" b="1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5</xdr:col>
      <xdr:colOff>495300</xdr:colOff>
      <xdr:row>68</xdr:row>
      <xdr:rowOff>165100</xdr:rowOff>
    </xdr:from>
    <xdr:to>
      <xdr:col>7</xdr:col>
      <xdr:colOff>349885</xdr:colOff>
      <xdr:row>76</xdr:row>
      <xdr:rowOff>154940</xdr:rowOff>
    </xdr:to>
    <xdr:pic>
      <xdr:nvPicPr>
        <xdr:cNvPr id="4" name="Picture 3" descr="klik infotech logo jpg-crop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676775" y="14138275"/>
          <a:ext cx="1302385" cy="1513840"/>
        </a:xfrm>
        <a:prstGeom prst="rect">
          <a:avLst/>
        </a:prstGeom>
      </xdr:spPr>
    </xdr:pic>
    <xdr:clientData/>
  </xdr:twoCellAnchor>
  <xdr:twoCellAnchor>
    <xdr:from>
      <xdr:col>0</xdr:col>
      <xdr:colOff>123825</xdr:colOff>
      <xdr:row>0</xdr:row>
      <xdr:rowOff>73025</xdr:rowOff>
    </xdr:from>
    <xdr:to>
      <xdr:col>1</xdr:col>
      <xdr:colOff>485140</xdr:colOff>
      <xdr:row>2</xdr:row>
      <xdr:rowOff>53975</xdr:rowOff>
    </xdr:to>
    <xdr:sp>
      <xdr:nvSpPr>
        <xdr:cNvPr id="5" name="Left Arrow 4">
          <a:hlinkClick xmlns:r="http://schemas.openxmlformats.org/officeDocument/2006/relationships" r:id="rId2"/>
        </xdr:cNvPr>
        <xdr:cNvSpPr/>
      </xdr:nvSpPr>
      <xdr:spPr>
        <a:xfrm>
          <a:off x="123825" y="73025"/>
          <a:ext cx="713740" cy="466725"/>
        </a:xfrm>
        <a:prstGeom prst="leftArrow">
          <a:avLst/>
        </a:prstGeom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wrap="square" rtlCol="0" anchor="ctr" anchorCtr="0"/>
        <a:lstStyle/>
        <a:p>
          <a:pPr algn="ctr"/>
          <a:r>
            <a:rPr lang="en-US" sz="1100" b="1"/>
            <a:t>HOME</a:t>
          </a:r>
          <a:endParaRPr lang="en-US" sz="1100" b="1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92075</xdr:colOff>
      <xdr:row>0</xdr:row>
      <xdr:rowOff>149225</xdr:rowOff>
    </xdr:from>
    <xdr:to>
      <xdr:col>7</xdr:col>
      <xdr:colOff>539115</xdr:colOff>
      <xdr:row>2</xdr:row>
      <xdr:rowOff>158750</xdr:rowOff>
    </xdr:to>
    <xdr:sp>
      <xdr:nvSpPr>
        <xdr:cNvPr id="2" name="Rounded Rectangle 1"/>
        <xdr:cNvSpPr/>
      </xdr:nvSpPr>
      <xdr:spPr>
        <a:xfrm>
          <a:off x="4311650" y="149225"/>
          <a:ext cx="4104640" cy="390525"/>
        </a:xfrm>
        <a:prstGeom prst="roundRect">
          <a:avLst/>
        </a:prstGeom>
        <a:noFill/>
        <a:effectLst>
          <a:outerShdw blurRad="50800" dist="63500" dir="2700000" algn="tl" rotWithShape="0">
            <a:prstClr val="black">
              <a:alpha val="40000"/>
            </a:prstClr>
          </a:outerShdw>
        </a:effectLst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>
          <a:scene3d>
            <a:camera prst="orthographicFront"/>
            <a:lightRig rig="threePt" dir="t"/>
          </a:scene3d>
        </a:bodyPr>
        <a:lstStyle>
          <a:defPPr>
            <a:defRPr lang="en-US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1800" b="1">
              <a:solidFill>
                <a:srgbClr val="FF0000"/>
              </a:solidFill>
              <a:effectLst/>
            </a:rPr>
            <a:t>BATTERY &amp; SOLAR GRID CALCULATOR</a:t>
          </a:r>
          <a:endParaRPr lang="en-US" sz="1800" b="1">
            <a:solidFill>
              <a:srgbClr val="FF0000"/>
            </a:solidFill>
            <a:effectLst/>
          </a:endParaRPr>
        </a:p>
      </xdr:txBody>
    </xdr:sp>
    <xdr:clientData/>
  </xdr:twoCellAnchor>
  <xdr:twoCellAnchor>
    <xdr:from>
      <xdr:col>4</xdr:col>
      <xdr:colOff>469900</xdr:colOff>
      <xdr:row>5</xdr:row>
      <xdr:rowOff>95250</xdr:rowOff>
    </xdr:from>
    <xdr:to>
      <xdr:col>7</xdr:col>
      <xdr:colOff>173990</xdr:colOff>
      <xdr:row>14</xdr:row>
      <xdr:rowOff>180340</xdr:rowOff>
    </xdr:to>
    <xdr:sp>
      <xdr:nvSpPr>
        <xdr:cNvPr id="3" name="Rounded Rectangle 2"/>
        <xdr:cNvSpPr/>
      </xdr:nvSpPr>
      <xdr:spPr>
        <a:xfrm>
          <a:off x="4689475" y="1047750"/>
          <a:ext cx="3361690" cy="2752090"/>
        </a:xfrm>
        <a:prstGeom prst="roundRect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469900</xdr:colOff>
      <xdr:row>5</xdr:row>
      <xdr:rowOff>85725</xdr:rowOff>
    </xdr:from>
    <xdr:to>
      <xdr:col>4</xdr:col>
      <xdr:colOff>165100</xdr:colOff>
      <xdr:row>14</xdr:row>
      <xdr:rowOff>180340</xdr:rowOff>
    </xdr:to>
    <xdr:sp>
      <xdr:nvSpPr>
        <xdr:cNvPr id="4" name="Rounded Rectangle 3"/>
        <xdr:cNvSpPr/>
      </xdr:nvSpPr>
      <xdr:spPr>
        <a:xfrm>
          <a:off x="1079500" y="1038225"/>
          <a:ext cx="3305175" cy="2761615"/>
        </a:xfrm>
        <a:prstGeom prst="roundRect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en-US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sz="1100"/>
        </a:p>
      </xdr:txBody>
    </xdr:sp>
    <xdr:clientData/>
  </xdr:twoCellAnchor>
  <xdr:twoCellAnchor>
    <xdr:from>
      <xdr:col>1</xdr:col>
      <xdr:colOff>412750</xdr:colOff>
      <xdr:row>19</xdr:row>
      <xdr:rowOff>85725</xdr:rowOff>
    </xdr:from>
    <xdr:to>
      <xdr:col>4</xdr:col>
      <xdr:colOff>193675</xdr:colOff>
      <xdr:row>25</xdr:row>
      <xdr:rowOff>170815</xdr:rowOff>
    </xdr:to>
    <xdr:sp>
      <xdr:nvSpPr>
        <xdr:cNvPr id="5" name="Rounded Rectangle 4"/>
        <xdr:cNvSpPr/>
      </xdr:nvSpPr>
      <xdr:spPr>
        <a:xfrm>
          <a:off x="1022350" y="4593590"/>
          <a:ext cx="3390900" cy="1799590"/>
        </a:xfrm>
        <a:prstGeom prst="roundRect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en-US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sz="1100"/>
        </a:p>
      </xdr:txBody>
    </xdr:sp>
    <xdr:clientData/>
  </xdr:twoCellAnchor>
  <xdr:twoCellAnchor editAs="oneCell">
    <xdr:from>
      <xdr:col>5</xdr:col>
      <xdr:colOff>1038225</xdr:colOff>
      <xdr:row>27</xdr:row>
      <xdr:rowOff>66675</xdr:rowOff>
    </xdr:from>
    <xdr:to>
      <xdr:col>6</xdr:col>
      <xdr:colOff>149860</xdr:colOff>
      <xdr:row>35</xdr:row>
      <xdr:rowOff>56515</xdr:rowOff>
    </xdr:to>
    <xdr:pic>
      <xdr:nvPicPr>
        <xdr:cNvPr id="7" name="Picture 6" descr="klik infotech logo jpg-crop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7400" y="6670040"/>
          <a:ext cx="1302385" cy="1513840"/>
        </a:xfrm>
        <a:prstGeom prst="rect">
          <a:avLst/>
        </a:prstGeom>
      </xdr:spPr>
    </xdr:pic>
    <xdr:clientData/>
  </xdr:twoCellAnchor>
  <xdr:twoCellAnchor>
    <xdr:from>
      <xdr:col>1</xdr:col>
      <xdr:colOff>101600</xdr:colOff>
      <xdr:row>0</xdr:row>
      <xdr:rowOff>111125</xdr:rowOff>
    </xdr:from>
    <xdr:to>
      <xdr:col>2</xdr:col>
      <xdr:colOff>205740</xdr:colOff>
      <xdr:row>3</xdr:row>
      <xdr:rowOff>6350</xdr:rowOff>
    </xdr:to>
    <xdr:sp>
      <xdr:nvSpPr>
        <xdr:cNvPr id="6" name="Left Arrow 5">
          <a:hlinkClick xmlns:r="http://schemas.openxmlformats.org/officeDocument/2006/relationships" r:id="rId2"/>
        </xdr:cNvPr>
        <xdr:cNvSpPr/>
      </xdr:nvSpPr>
      <xdr:spPr>
        <a:xfrm>
          <a:off x="711200" y="111125"/>
          <a:ext cx="713740" cy="466725"/>
        </a:xfrm>
        <a:prstGeom prst="leftArrow">
          <a:avLst/>
        </a:prstGeom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wrap="square" rtlCol="0" anchor="ctr" anchorCtr="0"/>
        <a:lstStyle>
          <a:defPPr>
            <a:defRPr lang="en-US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1100" b="1"/>
            <a:t>HOME</a:t>
          </a:r>
          <a:endParaRPr lang="en-US" sz="1100" b="1"/>
        </a:p>
      </xdr:txBody>
    </xdr:sp>
    <xdr:clientData/>
  </xdr:twoCellAnchor>
  <xdr:twoCellAnchor>
    <xdr:from>
      <xdr:col>4</xdr:col>
      <xdr:colOff>431800</xdr:colOff>
      <xdr:row>19</xdr:row>
      <xdr:rowOff>76200</xdr:rowOff>
    </xdr:from>
    <xdr:to>
      <xdr:col>7</xdr:col>
      <xdr:colOff>165100</xdr:colOff>
      <xdr:row>25</xdr:row>
      <xdr:rowOff>161290</xdr:rowOff>
    </xdr:to>
    <xdr:sp>
      <xdr:nvSpPr>
        <xdr:cNvPr id="8" name="Rounded Rectangle 7"/>
        <xdr:cNvSpPr/>
      </xdr:nvSpPr>
      <xdr:spPr>
        <a:xfrm>
          <a:off x="4651375" y="4584065"/>
          <a:ext cx="3390900" cy="1799590"/>
        </a:xfrm>
        <a:prstGeom prst="roundRect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en-US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sz="1100"/>
        </a:p>
      </xdr:txBody>
    </xdr:sp>
    <xdr:clientData/>
  </xdr:twoCellAnchor>
  <xdr:twoCellAnchor>
    <xdr:from>
      <xdr:col>7</xdr:col>
      <xdr:colOff>488950</xdr:colOff>
      <xdr:row>19</xdr:row>
      <xdr:rowOff>85725</xdr:rowOff>
    </xdr:from>
    <xdr:to>
      <xdr:col>10</xdr:col>
      <xdr:colOff>137160</xdr:colOff>
      <xdr:row>25</xdr:row>
      <xdr:rowOff>142875</xdr:rowOff>
    </xdr:to>
    <xdr:sp>
      <xdr:nvSpPr>
        <xdr:cNvPr id="9" name="Rounded Rectangle 8"/>
        <xdr:cNvSpPr/>
      </xdr:nvSpPr>
      <xdr:spPr>
        <a:xfrm>
          <a:off x="8366125" y="4593590"/>
          <a:ext cx="3020060" cy="1771650"/>
        </a:xfrm>
        <a:prstGeom prst="roundRect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en-US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sz="1100"/>
        </a:p>
      </xdr:txBody>
    </xdr:sp>
    <xdr:clientData/>
  </xdr:twoCellAnchor>
  <xdr:twoCellAnchor>
    <xdr:from>
      <xdr:col>7</xdr:col>
      <xdr:colOff>460375</xdr:colOff>
      <xdr:row>5</xdr:row>
      <xdr:rowOff>88900</xdr:rowOff>
    </xdr:from>
    <xdr:to>
      <xdr:col>10</xdr:col>
      <xdr:colOff>146050</xdr:colOff>
      <xdr:row>14</xdr:row>
      <xdr:rowOff>173990</xdr:rowOff>
    </xdr:to>
    <xdr:sp>
      <xdr:nvSpPr>
        <xdr:cNvPr id="10" name="Rounded Rectangle 9"/>
        <xdr:cNvSpPr/>
      </xdr:nvSpPr>
      <xdr:spPr>
        <a:xfrm>
          <a:off x="8337550" y="1041400"/>
          <a:ext cx="3057525" cy="2752090"/>
        </a:xfrm>
        <a:prstGeom prst="roundRect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en-US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1079500</xdr:colOff>
      <xdr:row>1</xdr:row>
      <xdr:rowOff>12700</xdr:rowOff>
    </xdr:from>
    <xdr:to>
      <xdr:col>5</xdr:col>
      <xdr:colOff>1649730</xdr:colOff>
      <xdr:row>3</xdr:row>
      <xdr:rowOff>22225</xdr:rowOff>
    </xdr:to>
    <xdr:sp>
      <xdr:nvSpPr>
        <xdr:cNvPr id="2" name="Rounded Rectangle 1"/>
        <xdr:cNvSpPr/>
      </xdr:nvSpPr>
      <xdr:spPr>
        <a:xfrm>
          <a:off x="2298700" y="203200"/>
          <a:ext cx="4084955" cy="390525"/>
        </a:xfrm>
        <a:prstGeom prst="roundRect">
          <a:avLst/>
        </a:prstGeom>
        <a:noFill/>
        <a:effectLst>
          <a:outerShdw blurRad="50800" dist="63500" dir="2700000" algn="tl" rotWithShape="0">
            <a:prstClr val="black">
              <a:alpha val="40000"/>
            </a:prstClr>
          </a:outerShdw>
        </a:effectLst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>
          <a:scene3d>
            <a:camera prst="orthographicFront"/>
            <a:lightRig rig="threePt" dir="t"/>
          </a:scene3d>
        </a:bodyPr>
        <a:lstStyle>
          <a:defPPr>
            <a:defRPr lang="en-US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1800" b="1">
              <a:solidFill>
                <a:srgbClr val="FF0000"/>
              </a:solidFill>
              <a:effectLst/>
            </a:rPr>
            <a:t>WATT &amp; Ampere CALCULATOR</a:t>
          </a:r>
          <a:endParaRPr lang="en-US" sz="1800" b="1">
            <a:solidFill>
              <a:srgbClr val="FF0000"/>
            </a:solidFill>
            <a:effectLst/>
          </a:endParaRPr>
        </a:p>
      </xdr:txBody>
    </xdr:sp>
    <xdr:clientData/>
  </xdr:twoCellAnchor>
  <xdr:twoCellAnchor>
    <xdr:from>
      <xdr:col>1</xdr:col>
      <xdr:colOff>466725</xdr:colOff>
      <xdr:row>4</xdr:row>
      <xdr:rowOff>101600</xdr:rowOff>
    </xdr:from>
    <xdr:to>
      <xdr:col>4</xdr:col>
      <xdr:colOff>153035</xdr:colOff>
      <xdr:row>12</xdr:row>
      <xdr:rowOff>158750</xdr:rowOff>
    </xdr:to>
    <xdr:sp>
      <xdr:nvSpPr>
        <xdr:cNvPr id="3" name="Rounded Rectangle 2"/>
        <xdr:cNvSpPr/>
      </xdr:nvSpPr>
      <xdr:spPr>
        <a:xfrm>
          <a:off x="1076325" y="863600"/>
          <a:ext cx="3201035" cy="1581150"/>
        </a:xfrm>
        <a:prstGeom prst="roundRect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en-US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sz="1100"/>
        </a:p>
      </xdr:txBody>
    </xdr:sp>
    <xdr:clientData/>
  </xdr:twoCellAnchor>
  <xdr:twoCellAnchor>
    <xdr:from>
      <xdr:col>1</xdr:col>
      <xdr:colOff>476250</xdr:colOff>
      <xdr:row>13</xdr:row>
      <xdr:rowOff>101600</xdr:rowOff>
    </xdr:from>
    <xdr:to>
      <xdr:col>4</xdr:col>
      <xdr:colOff>124460</xdr:colOff>
      <xdr:row>18</xdr:row>
      <xdr:rowOff>178435</xdr:rowOff>
    </xdr:to>
    <xdr:sp>
      <xdr:nvSpPr>
        <xdr:cNvPr id="4" name="Rounded Rectangle 3"/>
        <xdr:cNvSpPr/>
      </xdr:nvSpPr>
      <xdr:spPr>
        <a:xfrm>
          <a:off x="1085850" y="2578100"/>
          <a:ext cx="3162935" cy="1029335"/>
        </a:xfrm>
        <a:prstGeom prst="roundRect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en-US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sz="1100"/>
        </a:p>
      </xdr:txBody>
    </xdr:sp>
    <xdr:clientData/>
  </xdr:twoCellAnchor>
  <xdr:twoCellAnchor>
    <xdr:from>
      <xdr:col>1</xdr:col>
      <xdr:colOff>485775</xdr:colOff>
      <xdr:row>19</xdr:row>
      <xdr:rowOff>146050</xdr:rowOff>
    </xdr:from>
    <xdr:to>
      <xdr:col>4</xdr:col>
      <xdr:colOff>133985</xdr:colOff>
      <xdr:row>25</xdr:row>
      <xdr:rowOff>13335</xdr:rowOff>
    </xdr:to>
    <xdr:sp>
      <xdr:nvSpPr>
        <xdr:cNvPr id="5" name="Rounded Rectangle 4"/>
        <xdr:cNvSpPr/>
      </xdr:nvSpPr>
      <xdr:spPr>
        <a:xfrm>
          <a:off x="1095375" y="3765550"/>
          <a:ext cx="3162935" cy="1010285"/>
        </a:xfrm>
        <a:prstGeom prst="roundRect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en-US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sz="1100"/>
        </a:p>
      </xdr:txBody>
    </xdr:sp>
    <xdr:clientData/>
  </xdr:twoCellAnchor>
  <xdr:twoCellAnchor editAs="oneCell">
    <xdr:from>
      <xdr:col>3</xdr:col>
      <xdr:colOff>469900</xdr:colOff>
      <xdr:row>34</xdr:row>
      <xdr:rowOff>66675</xdr:rowOff>
    </xdr:from>
    <xdr:to>
      <xdr:col>5</xdr:col>
      <xdr:colOff>381635</xdr:colOff>
      <xdr:row>42</xdr:row>
      <xdr:rowOff>56515</xdr:rowOff>
    </xdr:to>
    <xdr:pic>
      <xdr:nvPicPr>
        <xdr:cNvPr id="6" name="Picture 5" descr="klik infotech logo jpg-crop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3175" y="6734175"/>
          <a:ext cx="1302385" cy="1513840"/>
        </a:xfrm>
        <a:prstGeom prst="rect">
          <a:avLst/>
        </a:prstGeom>
      </xdr:spPr>
    </xdr:pic>
    <xdr:clientData/>
  </xdr:twoCellAnchor>
  <xdr:twoCellAnchor>
    <xdr:from>
      <xdr:col>1</xdr:col>
      <xdr:colOff>101600</xdr:colOff>
      <xdr:row>0</xdr:row>
      <xdr:rowOff>101600</xdr:rowOff>
    </xdr:from>
    <xdr:to>
      <xdr:col>2</xdr:col>
      <xdr:colOff>205740</xdr:colOff>
      <xdr:row>2</xdr:row>
      <xdr:rowOff>187325</xdr:rowOff>
    </xdr:to>
    <xdr:sp>
      <xdr:nvSpPr>
        <xdr:cNvPr id="7" name="Left Arrow 6">
          <a:hlinkClick xmlns:r="http://schemas.openxmlformats.org/officeDocument/2006/relationships" r:id="rId2"/>
        </xdr:cNvPr>
        <xdr:cNvSpPr/>
      </xdr:nvSpPr>
      <xdr:spPr>
        <a:xfrm>
          <a:off x="711200" y="101600"/>
          <a:ext cx="713740" cy="466725"/>
        </a:xfrm>
        <a:prstGeom prst="leftArrow">
          <a:avLst/>
        </a:prstGeom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wrap="square" rtlCol="0" anchor="ctr" anchorCtr="0"/>
        <a:lstStyle>
          <a:defPPr>
            <a:defRPr lang="en-US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1100" b="1"/>
            <a:t>HOME</a:t>
          </a:r>
          <a:endParaRPr lang="en-US" sz="1100" b="1"/>
        </a:p>
      </xdr:txBody>
    </xdr:sp>
    <xdr:clientData/>
  </xdr:twoCellAnchor>
  <xdr:twoCellAnchor>
    <xdr:from>
      <xdr:col>4</xdr:col>
      <xdr:colOff>438150</xdr:colOff>
      <xdr:row>13</xdr:row>
      <xdr:rowOff>73025</xdr:rowOff>
    </xdr:from>
    <xdr:to>
      <xdr:col>7</xdr:col>
      <xdr:colOff>124460</xdr:colOff>
      <xdr:row>18</xdr:row>
      <xdr:rowOff>149860</xdr:rowOff>
    </xdr:to>
    <xdr:sp>
      <xdr:nvSpPr>
        <xdr:cNvPr id="8" name="Rounded Rectangle 7"/>
        <xdr:cNvSpPr/>
      </xdr:nvSpPr>
      <xdr:spPr>
        <a:xfrm>
          <a:off x="4562475" y="2549525"/>
          <a:ext cx="3143885" cy="1029335"/>
        </a:xfrm>
        <a:prstGeom prst="roundRect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en-US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sz="1100"/>
        </a:p>
      </xdr:txBody>
    </xdr:sp>
    <xdr:clientData/>
  </xdr:twoCellAnchor>
  <xdr:twoCellAnchor>
    <xdr:from>
      <xdr:col>4</xdr:col>
      <xdr:colOff>457200</xdr:colOff>
      <xdr:row>19</xdr:row>
      <xdr:rowOff>111125</xdr:rowOff>
    </xdr:from>
    <xdr:to>
      <xdr:col>7</xdr:col>
      <xdr:colOff>143510</xdr:colOff>
      <xdr:row>24</xdr:row>
      <xdr:rowOff>187960</xdr:rowOff>
    </xdr:to>
    <xdr:sp>
      <xdr:nvSpPr>
        <xdr:cNvPr id="9" name="Rounded Rectangle 8"/>
        <xdr:cNvSpPr/>
      </xdr:nvSpPr>
      <xdr:spPr>
        <a:xfrm>
          <a:off x="4581525" y="3730625"/>
          <a:ext cx="3143885" cy="1029335"/>
        </a:xfrm>
        <a:prstGeom prst="roundRect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en-US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sz="1100"/>
        </a:p>
      </xdr:txBody>
    </xdr:sp>
    <xdr:clientData/>
  </xdr:twoCellAnchor>
  <xdr:twoCellAnchor>
    <xdr:from>
      <xdr:col>4</xdr:col>
      <xdr:colOff>431800</xdr:colOff>
      <xdr:row>4</xdr:row>
      <xdr:rowOff>98425</xdr:rowOff>
    </xdr:from>
    <xdr:to>
      <xdr:col>7</xdr:col>
      <xdr:colOff>156210</xdr:colOff>
      <xdr:row>12</xdr:row>
      <xdr:rowOff>155575</xdr:rowOff>
    </xdr:to>
    <xdr:sp>
      <xdr:nvSpPr>
        <xdr:cNvPr id="10" name="Rounded Rectangle 9"/>
        <xdr:cNvSpPr/>
      </xdr:nvSpPr>
      <xdr:spPr>
        <a:xfrm>
          <a:off x="4556125" y="860425"/>
          <a:ext cx="3181985" cy="1581150"/>
        </a:xfrm>
        <a:prstGeom prst="roundRect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en-US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sz="1100"/>
        </a:p>
      </xdr:txBody>
    </xdr:sp>
    <xdr:clientData/>
  </xdr:twoCellAnchor>
  <xdr:twoCellAnchor>
    <xdr:from>
      <xdr:col>1</xdr:col>
      <xdr:colOff>485775</xdr:colOff>
      <xdr:row>25</xdr:row>
      <xdr:rowOff>139700</xdr:rowOff>
    </xdr:from>
    <xdr:to>
      <xdr:col>4</xdr:col>
      <xdr:colOff>133985</xdr:colOff>
      <xdr:row>31</xdr:row>
      <xdr:rowOff>177800</xdr:rowOff>
    </xdr:to>
    <xdr:sp>
      <xdr:nvSpPr>
        <xdr:cNvPr id="11" name="Rounded Rectangle 10"/>
        <xdr:cNvSpPr/>
      </xdr:nvSpPr>
      <xdr:spPr>
        <a:xfrm>
          <a:off x="1095375" y="4902200"/>
          <a:ext cx="3162935" cy="1371600"/>
        </a:xfrm>
        <a:prstGeom prst="roundRect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en-US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sz="1100"/>
        </a:p>
      </xdr:txBody>
    </xdr:sp>
    <xdr:clientData/>
  </xdr:twoCellAnchor>
  <xdr:twoCellAnchor>
    <xdr:from>
      <xdr:col>4</xdr:col>
      <xdr:colOff>466725</xdr:colOff>
      <xdr:row>25</xdr:row>
      <xdr:rowOff>120650</xdr:rowOff>
    </xdr:from>
    <xdr:to>
      <xdr:col>7</xdr:col>
      <xdr:colOff>153035</xdr:colOff>
      <xdr:row>32</xdr:row>
      <xdr:rowOff>6985</xdr:rowOff>
    </xdr:to>
    <xdr:sp>
      <xdr:nvSpPr>
        <xdr:cNvPr id="14" name="Rounded Rectangle 13"/>
        <xdr:cNvSpPr/>
      </xdr:nvSpPr>
      <xdr:spPr>
        <a:xfrm>
          <a:off x="4591050" y="4883150"/>
          <a:ext cx="3143885" cy="1410335"/>
        </a:xfrm>
        <a:prstGeom prst="roundRect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en-US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"/>
  <sheetViews>
    <sheetView showGridLines="0" tabSelected="1" workbookViewId="0">
      <selection activeCell="O15" sqref="O15"/>
    </sheetView>
  </sheetViews>
  <sheetFormatPr defaultColWidth="9.14285714285714" defaultRowHeight="15"/>
  <sheetData/>
  <sheetProtection password="D590" sheet="1" selectLockedCells="1" objects="1"/>
  <pageMargins left="0.75" right="0.75" top="1" bottom="1" header="0.511805555555556" footer="0.511805555555556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L68"/>
  <sheetViews>
    <sheetView showGridLines="0" workbookViewId="0">
      <pane ySplit="6" topLeftCell="A7" activePane="bottomLeft" state="frozen"/>
      <selection/>
      <selection pane="bottomLeft" activeCell="H10" sqref="H10"/>
    </sheetView>
  </sheetViews>
  <sheetFormatPr defaultColWidth="9.14285714285714" defaultRowHeight="15"/>
  <cols>
    <col min="1" max="1" width="5.28571428571429" style="1" customWidth="1"/>
    <col min="2" max="2" width="26.8571428571429" style="1" customWidth="1"/>
    <col min="3" max="3" width="11.1428571428571" style="2" customWidth="1"/>
    <col min="4" max="4" width="10.1428571428571" style="2" customWidth="1"/>
    <col min="5" max="5" width="9.28571428571429" style="2" customWidth="1"/>
    <col min="6" max="6" width="12.5714285714286" style="2" customWidth="1"/>
    <col min="7" max="7" width="9.14285714285714" style="1"/>
    <col min="8" max="8" width="27.8571428571429" style="1" customWidth="1"/>
    <col min="9" max="9" width="11.4285714285714" style="1" customWidth="1"/>
    <col min="10" max="11" width="9.14285714285714" style="1"/>
    <col min="12" max="12" width="13" style="1" customWidth="1"/>
    <col min="13" max="16384" width="9.14285714285714" style="1"/>
  </cols>
  <sheetData>
    <row r="2" ht="23.25" spans="5:8">
      <c r="E2" s="40"/>
      <c r="F2" s="40"/>
      <c r="G2" s="40"/>
      <c r="H2" s="40"/>
    </row>
    <row r="4" ht="21" spans="2:12">
      <c r="B4" s="41" t="s">
        <v>0</v>
      </c>
      <c r="C4" s="41"/>
      <c r="D4" s="41"/>
      <c r="E4" s="41"/>
      <c r="F4" s="41"/>
      <c r="H4" s="41" t="s">
        <v>1</v>
      </c>
      <c r="I4" s="41"/>
      <c r="J4" s="41"/>
      <c r="K4" s="41"/>
      <c r="L4" s="41"/>
    </row>
    <row r="5" spans="2:12">
      <c r="B5" s="42" t="s">
        <v>2</v>
      </c>
      <c r="C5" s="42"/>
      <c r="D5" s="42"/>
      <c r="E5" s="42"/>
      <c r="F5" s="42"/>
      <c r="H5" s="42" t="s">
        <v>2</v>
      </c>
      <c r="I5" s="42"/>
      <c r="J5" s="42"/>
      <c r="K5" s="42"/>
      <c r="L5" s="42"/>
    </row>
    <row r="6" s="22" customFormat="1" ht="45" spans="2:12">
      <c r="B6" s="43" t="s">
        <v>3</v>
      </c>
      <c r="C6" s="43" t="s">
        <v>4</v>
      </c>
      <c r="D6" s="43" t="s">
        <v>5</v>
      </c>
      <c r="E6" s="43" t="s">
        <v>6</v>
      </c>
      <c r="F6" s="43" t="s">
        <v>7</v>
      </c>
      <c r="H6" s="43" t="s">
        <v>3</v>
      </c>
      <c r="I6" s="43" t="s">
        <v>4</v>
      </c>
      <c r="J6" s="43" t="s">
        <v>5</v>
      </c>
      <c r="K6" s="43" t="s">
        <v>6</v>
      </c>
      <c r="L6" s="43" t="s">
        <v>7</v>
      </c>
    </row>
    <row r="7" spans="2:12">
      <c r="B7" s="44" t="s">
        <v>8</v>
      </c>
      <c r="C7" s="6">
        <v>25</v>
      </c>
      <c r="D7" s="45"/>
      <c r="E7" s="45"/>
      <c r="F7" s="46">
        <f>(C7*D7)*E7</f>
        <v>0</v>
      </c>
      <c r="H7" s="44" t="s">
        <v>9</v>
      </c>
      <c r="I7" s="6">
        <v>5</v>
      </c>
      <c r="J7" s="45">
        <v>2</v>
      </c>
      <c r="K7" s="45">
        <v>5</v>
      </c>
      <c r="L7" s="46">
        <f t="shared" ref="L7:L45" si="0">(I7*J7)*K7</f>
        <v>50</v>
      </c>
    </row>
    <row r="8" spans="2:12">
      <c r="B8" s="44" t="s">
        <v>8</v>
      </c>
      <c r="C8" s="6">
        <v>40</v>
      </c>
      <c r="D8" s="45"/>
      <c r="E8" s="45"/>
      <c r="F8" s="46">
        <f t="shared" ref="F8:F45" si="1">(C8*D8)*E8</f>
        <v>0</v>
      </c>
      <c r="H8" s="44" t="s">
        <v>9</v>
      </c>
      <c r="I8" s="6">
        <v>12</v>
      </c>
      <c r="J8" s="45"/>
      <c r="K8" s="45"/>
      <c r="L8" s="46">
        <f t="shared" si="0"/>
        <v>0</v>
      </c>
    </row>
    <row r="9" spans="2:12">
      <c r="B9" s="44" t="s">
        <v>8</v>
      </c>
      <c r="C9" s="6">
        <v>60</v>
      </c>
      <c r="D9" s="45"/>
      <c r="E9" s="45"/>
      <c r="F9" s="46">
        <f t="shared" si="1"/>
        <v>0</v>
      </c>
      <c r="H9" s="44" t="s">
        <v>9</v>
      </c>
      <c r="I9" s="6">
        <v>24</v>
      </c>
      <c r="J9" s="45"/>
      <c r="K9" s="45"/>
      <c r="L9" s="46">
        <f t="shared" si="0"/>
        <v>0</v>
      </c>
    </row>
    <row r="10" spans="2:12">
      <c r="B10" s="44" t="s">
        <v>8</v>
      </c>
      <c r="C10" s="6">
        <v>100</v>
      </c>
      <c r="D10" s="45"/>
      <c r="E10" s="45"/>
      <c r="F10" s="46">
        <f t="shared" si="1"/>
        <v>0</v>
      </c>
      <c r="H10" s="44" t="s">
        <v>10</v>
      </c>
      <c r="I10" s="6">
        <v>35</v>
      </c>
      <c r="J10" s="45"/>
      <c r="K10" s="45"/>
      <c r="L10" s="46">
        <f t="shared" si="0"/>
        <v>0</v>
      </c>
    </row>
    <row r="11" spans="2:12">
      <c r="B11" s="44" t="s">
        <v>9</v>
      </c>
      <c r="C11" s="6">
        <v>8</v>
      </c>
      <c r="D11" s="45"/>
      <c r="E11" s="45"/>
      <c r="F11" s="46">
        <f t="shared" si="1"/>
        <v>0</v>
      </c>
      <c r="H11" s="44" t="s">
        <v>11</v>
      </c>
      <c r="I11" s="6">
        <v>8</v>
      </c>
      <c r="J11" s="45"/>
      <c r="K11" s="45"/>
      <c r="L11" s="46">
        <f t="shared" si="0"/>
        <v>0</v>
      </c>
    </row>
    <row r="12" spans="2:12">
      <c r="B12" s="44" t="s">
        <v>9</v>
      </c>
      <c r="C12" s="6">
        <v>9</v>
      </c>
      <c r="D12" s="45"/>
      <c r="E12" s="45"/>
      <c r="F12" s="46">
        <f t="shared" si="1"/>
        <v>0</v>
      </c>
      <c r="H12" s="44"/>
      <c r="I12" s="6"/>
      <c r="J12" s="45"/>
      <c r="K12" s="45"/>
      <c r="L12" s="46">
        <f t="shared" si="0"/>
        <v>0</v>
      </c>
    </row>
    <row r="13" spans="2:12">
      <c r="B13" s="44" t="s">
        <v>9</v>
      </c>
      <c r="C13" s="6">
        <v>12</v>
      </c>
      <c r="D13" s="45"/>
      <c r="E13" s="45"/>
      <c r="F13" s="46">
        <f t="shared" si="1"/>
        <v>0</v>
      </c>
      <c r="H13" s="44"/>
      <c r="I13" s="6"/>
      <c r="J13" s="45"/>
      <c r="K13" s="45"/>
      <c r="L13" s="46">
        <f t="shared" si="0"/>
        <v>0</v>
      </c>
    </row>
    <row r="14" spans="2:12">
      <c r="B14" s="44" t="s">
        <v>9</v>
      </c>
      <c r="C14" s="6">
        <v>15</v>
      </c>
      <c r="D14" s="45"/>
      <c r="E14" s="45"/>
      <c r="F14" s="46">
        <f t="shared" si="1"/>
        <v>0</v>
      </c>
      <c r="H14" s="44"/>
      <c r="I14" s="6"/>
      <c r="J14" s="45"/>
      <c r="K14" s="45"/>
      <c r="L14" s="46">
        <f t="shared" si="0"/>
        <v>0</v>
      </c>
    </row>
    <row r="15" spans="2:12">
      <c r="B15" s="44" t="s">
        <v>12</v>
      </c>
      <c r="C15" s="6">
        <v>20</v>
      </c>
      <c r="D15" s="45"/>
      <c r="E15" s="45"/>
      <c r="F15" s="46">
        <f t="shared" si="1"/>
        <v>0</v>
      </c>
      <c r="H15" s="44"/>
      <c r="I15" s="6"/>
      <c r="J15" s="45"/>
      <c r="K15" s="45"/>
      <c r="L15" s="46">
        <f t="shared" si="0"/>
        <v>0</v>
      </c>
    </row>
    <row r="16" spans="2:12">
      <c r="B16" s="44" t="s">
        <v>12</v>
      </c>
      <c r="C16" s="6">
        <v>40</v>
      </c>
      <c r="D16" s="45"/>
      <c r="E16" s="45"/>
      <c r="F16" s="46">
        <f t="shared" si="1"/>
        <v>0</v>
      </c>
      <c r="H16" s="44"/>
      <c r="I16" s="6"/>
      <c r="J16" s="45"/>
      <c r="K16" s="45"/>
      <c r="L16" s="46">
        <f t="shared" si="0"/>
        <v>0</v>
      </c>
    </row>
    <row r="17" spans="2:12">
      <c r="B17" s="44" t="s">
        <v>13</v>
      </c>
      <c r="C17" s="6">
        <v>18</v>
      </c>
      <c r="D17" s="45"/>
      <c r="E17" s="45"/>
      <c r="F17" s="46">
        <f t="shared" si="1"/>
        <v>0</v>
      </c>
      <c r="H17" s="44"/>
      <c r="I17" s="6"/>
      <c r="J17" s="45"/>
      <c r="K17" s="45"/>
      <c r="L17" s="46">
        <f t="shared" si="0"/>
        <v>0</v>
      </c>
    </row>
    <row r="18" spans="2:12">
      <c r="B18" s="44" t="s">
        <v>13</v>
      </c>
      <c r="C18" s="6">
        <v>20</v>
      </c>
      <c r="D18" s="45"/>
      <c r="E18" s="45"/>
      <c r="F18" s="46">
        <f t="shared" si="1"/>
        <v>0</v>
      </c>
      <c r="H18" s="44"/>
      <c r="I18" s="6"/>
      <c r="J18" s="45"/>
      <c r="K18" s="45"/>
      <c r="L18" s="46">
        <f t="shared" si="0"/>
        <v>0</v>
      </c>
    </row>
    <row r="19" spans="2:12">
      <c r="B19" s="44" t="s">
        <v>14</v>
      </c>
      <c r="C19" s="6">
        <v>15</v>
      </c>
      <c r="D19" s="45"/>
      <c r="E19" s="45"/>
      <c r="F19" s="46">
        <f t="shared" si="1"/>
        <v>0</v>
      </c>
      <c r="H19" s="44"/>
      <c r="I19" s="6"/>
      <c r="J19" s="45"/>
      <c r="K19" s="45"/>
      <c r="L19" s="46">
        <f t="shared" si="0"/>
        <v>0</v>
      </c>
    </row>
    <row r="20" spans="2:12">
      <c r="B20" s="44" t="s">
        <v>14</v>
      </c>
      <c r="C20" s="6">
        <v>12</v>
      </c>
      <c r="D20" s="45"/>
      <c r="E20" s="45"/>
      <c r="F20" s="46">
        <f t="shared" si="1"/>
        <v>0</v>
      </c>
      <c r="H20" s="44"/>
      <c r="I20" s="6"/>
      <c r="J20" s="45"/>
      <c r="K20" s="45"/>
      <c r="L20" s="46">
        <f t="shared" si="0"/>
        <v>0</v>
      </c>
    </row>
    <row r="21" spans="2:12">
      <c r="B21" s="44" t="s">
        <v>14</v>
      </c>
      <c r="C21" s="6">
        <v>20</v>
      </c>
      <c r="D21" s="45"/>
      <c r="E21" s="45"/>
      <c r="F21" s="46">
        <f t="shared" si="1"/>
        <v>0</v>
      </c>
      <c r="H21" s="44"/>
      <c r="I21" s="6"/>
      <c r="J21" s="45"/>
      <c r="K21" s="45"/>
      <c r="L21" s="46">
        <f t="shared" si="0"/>
        <v>0</v>
      </c>
    </row>
    <row r="22" spans="2:12">
      <c r="B22" s="44" t="s">
        <v>15</v>
      </c>
      <c r="C22" s="6">
        <v>30</v>
      </c>
      <c r="D22" s="45"/>
      <c r="E22" s="45"/>
      <c r="F22" s="46">
        <f t="shared" si="1"/>
        <v>0</v>
      </c>
      <c r="H22" s="44"/>
      <c r="I22" s="6"/>
      <c r="J22" s="45"/>
      <c r="K22" s="45"/>
      <c r="L22" s="46">
        <f t="shared" si="0"/>
        <v>0</v>
      </c>
    </row>
    <row r="23" spans="2:12">
      <c r="B23" s="44" t="s">
        <v>16</v>
      </c>
      <c r="C23" s="6">
        <v>50</v>
      </c>
      <c r="D23" s="45"/>
      <c r="E23" s="45"/>
      <c r="F23" s="46">
        <f t="shared" si="1"/>
        <v>0</v>
      </c>
      <c r="H23" s="44"/>
      <c r="I23" s="6"/>
      <c r="J23" s="45"/>
      <c r="K23" s="45"/>
      <c r="L23" s="46">
        <f t="shared" si="0"/>
        <v>0</v>
      </c>
    </row>
    <row r="24" spans="2:12">
      <c r="B24" s="44" t="s">
        <v>17</v>
      </c>
      <c r="C24" s="6">
        <v>40</v>
      </c>
      <c r="D24" s="45"/>
      <c r="E24" s="45"/>
      <c r="F24" s="46">
        <f t="shared" si="1"/>
        <v>0</v>
      </c>
      <c r="H24" s="44"/>
      <c r="I24" s="6"/>
      <c r="J24" s="45"/>
      <c r="K24" s="45"/>
      <c r="L24" s="46">
        <f t="shared" si="0"/>
        <v>0</v>
      </c>
    </row>
    <row r="25" spans="2:12">
      <c r="B25" s="44" t="s">
        <v>18</v>
      </c>
      <c r="C25" s="6">
        <v>550</v>
      </c>
      <c r="D25" s="45"/>
      <c r="E25" s="45"/>
      <c r="F25" s="46">
        <f t="shared" si="1"/>
        <v>0</v>
      </c>
      <c r="H25" s="44"/>
      <c r="I25" s="6"/>
      <c r="J25" s="45"/>
      <c r="K25" s="45"/>
      <c r="L25" s="46">
        <f t="shared" si="0"/>
        <v>0</v>
      </c>
    </row>
    <row r="26" spans="2:12">
      <c r="B26" s="44" t="s">
        <v>18</v>
      </c>
      <c r="C26" s="6">
        <v>750</v>
      </c>
      <c r="D26" s="45"/>
      <c r="E26" s="45"/>
      <c r="F26" s="46">
        <f t="shared" si="1"/>
        <v>0</v>
      </c>
      <c r="H26" s="44"/>
      <c r="I26" s="6"/>
      <c r="J26" s="45"/>
      <c r="K26" s="45"/>
      <c r="L26" s="46">
        <f t="shared" si="0"/>
        <v>0</v>
      </c>
    </row>
    <row r="27" spans="2:12">
      <c r="B27" s="44" t="s">
        <v>19</v>
      </c>
      <c r="C27" s="6">
        <v>2000</v>
      </c>
      <c r="D27" s="45"/>
      <c r="E27" s="45"/>
      <c r="F27" s="46">
        <f t="shared" si="1"/>
        <v>0</v>
      </c>
      <c r="H27" s="44"/>
      <c r="I27" s="6"/>
      <c r="J27" s="45"/>
      <c r="K27" s="45"/>
      <c r="L27" s="46">
        <f t="shared" si="0"/>
        <v>0</v>
      </c>
    </row>
    <row r="28" spans="2:12">
      <c r="B28" s="44" t="s">
        <v>19</v>
      </c>
      <c r="C28" s="6">
        <v>3000</v>
      </c>
      <c r="D28" s="45"/>
      <c r="E28" s="45"/>
      <c r="F28" s="46">
        <f t="shared" si="1"/>
        <v>0</v>
      </c>
      <c r="H28" s="44"/>
      <c r="I28" s="6"/>
      <c r="J28" s="45"/>
      <c r="K28" s="45"/>
      <c r="L28" s="46">
        <f t="shared" si="0"/>
        <v>0</v>
      </c>
    </row>
    <row r="29" spans="2:12">
      <c r="B29" s="44" t="s">
        <v>19</v>
      </c>
      <c r="C29" s="6">
        <v>6000</v>
      </c>
      <c r="D29" s="45"/>
      <c r="E29" s="45"/>
      <c r="F29" s="46">
        <f t="shared" si="1"/>
        <v>0</v>
      </c>
      <c r="H29" s="44"/>
      <c r="I29" s="6"/>
      <c r="J29" s="45"/>
      <c r="K29" s="45"/>
      <c r="L29" s="46">
        <f t="shared" si="0"/>
        <v>0</v>
      </c>
    </row>
    <row r="30" spans="2:12">
      <c r="B30" s="44" t="s">
        <v>20</v>
      </c>
      <c r="C30" s="6">
        <v>1400</v>
      </c>
      <c r="D30" s="45"/>
      <c r="E30" s="45"/>
      <c r="F30" s="46">
        <f t="shared" si="1"/>
        <v>0</v>
      </c>
      <c r="H30" s="44"/>
      <c r="I30" s="6"/>
      <c r="J30" s="45"/>
      <c r="K30" s="45"/>
      <c r="L30" s="46">
        <f t="shared" si="0"/>
        <v>0</v>
      </c>
    </row>
    <row r="31" spans="2:12">
      <c r="B31" s="44" t="s">
        <v>21</v>
      </c>
      <c r="C31" s="6">
        <v>1800</v>
      </c>
      <c r="D31" s="45"/>
      <c r="E31" s="45"/>
      <c r="F31" s="46">
        <f t="shared" si="1"/>
        <v>0</v>
      </c>
      <c r="H31" s="44"/>
      <c r="I31" s="6"/>
      <c r="J31" s="45"/>
      <c r="K31" s="45"/>
      <c r="L31" s="46">
        <f t="shared" si="0"/>
        <v>0</v>
      </c>
    </row>
    <row r="32" spans="2:12">
      <c r="B32" s="44" t="s">
        <v>22</v>
      </c>
      <c r="C32" s="6">
        <v>200</v>
      </c>
      <c r="D32" s="45"/>
      <c r="E32" s="45"/>
      <c r="F32" s="46">
        <f t="shared" si="1"/>
        <v>0</v>
      </c>
      <c r="H32" s="44"/>
      <c r="I32" s="6"/>
      <c r="J32" s="45"/>
      <c r="K32" s="45"/>
      <c r="L32" s="46">
        <f t="shared" si="0"/>
        <v>0</v>
      </c>
    </row>
    <row r="33" spans="2:12">
      <c r="B33" s="44" t="s">
        <v>23</v>
      </c>
      <c r="C33" s="6">
        <v>300</v>
      </c>
      <c r="D33" s="45">
        <v>4</v>
      </c>
      <c r="E33" s="45">
        <v>24</v>
      </c>
      <c r="F33" s="46">
        <f t="shared" si="1"/>
        <v>28800</v>
      </c>
      <c r="H33" s="44"/>
      <c r="I33" s="6"/>
      <c r="J33" s="45"/>
      <c r="K33" s="45"/>
      <c r="L33" s="46">
        <f t="shared" si="0"/>
        <v>0</v>
      </c>
    </row>
    <row r="34" spans="2:12">
      <c r="B34" s="44" t="s">
        <v>24</v>
      </c>
      <c r="C34" s="6">
        <v>200</v>
      </c>
      <c r="D34" s="45"/>
      <c r="E34" s="45"/>
      <c r="F34" s="46">
        <f t="shared" si="1"/>
        <v>0</v>
      </c>
      <c r="H34" s="44"/>
      <c r="I34" s="6"/>
      <c r="J34" s="45"/>
      <c r="K34" s="45"/>
      <c r="L34" s="46">
        <f t="shared" si="0"/>
        <v>0</v>
      </c>
    </row>
    <row r="35" spans="2:12">
      <c r="B35" s="44" t="s">
        <v>25</v>
      </c>
      <c r="C35" s="6">
        <v>3000</v>
      </c>
      <c r="D35" s="45"/>
      <c r="E35" s="45"/>
      <c r="F35" s="46">
        <f t="shared" si="1"/>
        <v>0</v>
      </c>
      <c r="H35" s="44"/>
      <c r="I35" s="6"/>
      <c r="J35" s="45"/>
      <c r="K35" s="45"/>
      <c r="L35" s="46">
        <f t="shared" si="0"/>
        <v>0</v>
      </c>
    </row>
    <row r="36" spans="2:12">
      <c r="B36" s="44" t="s">
        <v>25</v>
      </c>
      <c r="C36" s="6">
        <v>5000</v>
      </c>
      <c r="D36" s="45"/>
      <c r="E36" s="45"/>
      <c r="F36" s="46">
        <f t="shared" si="1"/>
        <v>0</v>
      </c>
      <c r="H36" s="44"/>
      <c r="I36" s="6"/>
      <c r="J36" s="45"/>
      <c r="K36" s="45"/>
      <c r="L36" s="46">
        <f t="shared" si="0"/>
        <v>0</v>
      </c>
    </row>
    <row r="37" spans="2:12">
      <c r="B37" s="44" t="s">
        <v>26</v>
      </c>
      <c r="C37" s="6">
        <v>1000</v>
      </c>
      <c r="D37" s="45"/>
      <c r="E37" s="45"/>
      <c r="F37" s="46">
        <f t="shared" si="1"/>
        <v>0</v>
      </c>
      <c r="H37" s="44"/>
      <c r="I37" s="6"/>
      <c r="J37" s="45"/>
      <c r="K37" s="45"/>
      <c r="L37" s="46">
        <f t="shared" si="0"/>
        <v>0</v>
      </c>
    </row>
    <row r="38" spans="2:12">
      <c r="B38" s="44" t="s">
        <v>27</v>
      </c>
      <c r="C38" s="6">
        <v>200</v>
      </c>
      <c r="D38" s="45"/>
      <c r="E38" s="45"/>
      <c r="F38" s="46">
        <f t="shared" si="1"/>
        <v>0</v>
      </c>
      <c r="H38" s="44"/>
      <c r="I38" s="6"/>
      <c r="J38" s="45"/>
      <c r="K38" s="45"/>
      <c r="L38" s="46">
        <f t="shared" si="0"/>
        <v>0</v>
      </c>
    </row>
    <row r="39" spans="2:12">
      <c r="B39" s="44" t="s">
        <v>28</v>
      </c>
      <c r="C39" s="6">
        <v>1500</v>
      </c>
      <c r="D39" s="45"/>
      <c r="E39" s="45"/>
      <c r="F39" s="46">
        <f t="shared" si="1"/>
        <v>0</v>
      </c>
      <c r="H39" s="44"/>
      <c r="I39" s="6"/>
      <c r="J39" s="45"/>
      <c r="K39" s="45"/>
      <c r="L39" s="46">
        <f t="shared" si="0"/>
        <v>0</v>
      </c>
    </row>
    <row r="40" spans="2:12">
      <c r="B40" s="44" t="s">
        <v>29</v>
      </c>
      <c r="C40" s="6">
        <v>5000</v>
      </c>
      <c r="D40" s="45"/>
      <c r="E40" s="45"/>
      <c r="F40" s="46">
        <f t="shared" si="1"/>
        <v>0</v>
      </c>
      <c r="H40" s="44"/>
      <c r="I40" s="6"/>
      <c r="J40" s="45"/>
      <c r="K40" s="45"/>
      <c r="L40" s="46">
        <f t="shared" si="0"/>
        <v>0</v>
      </c>
    </row>
    <row r="41" spans="2:12">
      <c r="B41" s="44" t="s">
        <v>30</v>
      </c>
      <c r="C41" s="6">
        <v>50</v>
      </c>
      <c r="D41" s="45"/>
      <c r="E41" s="45"/>
      <c r="F41" s="46">
        <f t="shared" si="1"/>
        <v>0</v>
      </c>
      <c r="H41" s="44"/>
      <c r="I41" s="6"/>
      <c r="J41" s="45"/>
      <c r="K41" s="45"/>
      <c r="L41" s="46">
        <f t="shared" si="0"/>
        <v>0</v>
      </c>
    </row>
    <row r="42" spans="2:12">
      <c r="B42" s="44" t="s">
        <v>31</v>
      </c>
      <c r="C42" s="6">
        <v>150</v>
      </c>
      <c r="D42" s="45"/>
      <c r="E42" s="45"/>
      <c r="F42" s="46">
        <f t="shared" si="1"/>
        <v>0</v>
      </c>
      <c r="H42" s="44"/>
      <c r="I42" s="6"/>
      <c r="J42" s="45"/>
      <c r="K42" s="45"/>
      <c r="L42" s="46">
        <f t="shared" si="0"/>
        <v>0</v>
      </c>
    </row>
    <row r="43" spans="2:12">
      <c r="B43" s="44" t="s">
        <v>32</v>
      </c>
      <c r="C43" s="6">
        <v>200</v>
      </c>
      <c r="D43" s="45"/>
      <c r="E43" s="45"/>
      <c r="F43" s="46">
        <f t="shared" si="1"/>
        <v>0</v>
      </c>
      <c r="H43" s="44"/>
      <c r="I43" s="6"/>
      <c r="J43" s="45"/>
      <c r="K43" s="45"/>
      <c r="L43" s="46">
        <f t="shared" si="0"/>
        <v>0</v>
      </c>
    </row>
    <row r="44" spans="2:12">
      <c r="B44" s="44" t="s">
        <v>33</v>
      </c>
      <c r="C44" s="6">
        <v>745</v>
      </c>
      <c r="D44" s="45"/>
      <c r="E44" s="45"/>
      <c r="F44" s="46">
        <f t="shared" si="1"/>
        <v>0</v>
      </c>
      <c r="H44" s="44"/>
      <c r="I44" s="6"/>
      <c r="J44" s="45"/>
      <c r="K44" s="45"/>
      <c r="L44" s="46">
        <f t="shared" si="0"/>
        <v>0</v>
      </c>
    </row>
    <row r="45" spans="2:12">
      <c r="B45" s="44"/>
      <c r="C45" s="6"/>
      <c r="D45" s="45"/>
      <c r="E45" s="45"/>
      <c r="F45" s="46">
        <f t="shared" si="1"/>
        <v>0</v>
      </c>
      <c r="H45" s="47"/>
      <c r="I45" s="47"/>
      <c r="J45" s="45"/>
      <c r="K45" s="45"/>
      <c r="L45" s="46">
        <f t="shared" si="0"/>
        <v>0</v>
      </c>
    </row>
    <row r="46" spans="2:12">
      <c r="B46" s="44"/>
      <c r="C46" s="6"/>
      <c r="D46" s="45"/>
      <c r="E46" s="45"/>
      <c r="F46" s="46">
        <f t="shared" ref="F46:F64" si="2">(C46*D46)*E46</f>
        <v>0</v>
      </c>
      <c r="H46" s="44"/>
      <c r="I46" s="6"/>
      <c r="J46" s="45"/>
      <c r="K46" s="45"/>
      <c r="L46" s="46">
        <f t="shared" ref="L46:L64" si="3">(I46*J46)*K46</f>
        <v>0</v>
      </c>
    </row>
    <row r="47" spans="2:12">
      <c r="B47" s="44"/>
      <c r="C47" s="6"/>
      <c r="D47" s="45"/>
      <c r="E47" s="45"/>
      <c r="F47" s="46">
        <f t="shared" si="2"/>
        <v>0</v>
      </c>
      <c r="H47" s="44"/>
      <c r="I47" s="6"/>
      <c r="J47" s="45"/>
      <c r="K47" s="45"/>
      <c r="L47" s="46">
        <f t="shared" si="3"/>
        <v>0</v>
      </c>
    </row>
    <row r="48" spans="2:12">
      <c r="B48" s="44"/>
      <c r="C48" s="6"/>
      <c r="D48" s="45"/>
      <c r="E48" s="45"/>
      <c r="F48" s="46">
        <f t="shared" si="2"/>
        <v>0</v>
      </c>
      <c r="H48" s="44"/>
      <c r="I48" s="6"/>
      <c r="J48" s="45"/>
      <c r="K48" s="45"/>
      <c r="L48" s="46">
        <f t="shared" si="3"/>
        <v>0</v>
      </c>
    </row>
    <row r="49" spans="2:12">
      <c r="B49" s="44"/>
      <c r="C49" s="6"/>
      <c r="D49" s="45"/>
      <c r="E49" s="45"/>
      <c r="F49" s="46">
        <f t="shared" si="2"/>
        <v>0</v>
      </c>
      <c r="H49" s="44"/>
      <c r="I49" s="6"/>
      <c r="J49" s="45"/>
      <c r="K49" s="45"/>
      <c r="L49" s="46">
        <f t="shared" si="3"/>
        <v>0</v>
      </c>
    </row>
    <row r="50" spans="2:12">
      <c r="B50" s="44"/>
      <c r="C50" s="6"/>
      <c r="D50" s="45"/>
      <c r="E50" s="45"/>
      <c r="F50" s="46">
        <f t="shared" si="2"/>
        <v>0</v>
      </c>
      <c r="H50" s="44"/>
      <c r="I50" s="6"/>
      <c r="J50" s="45"/>
      <c r="K50" s="45"/>
      <c r="L50" s="46">
        <f t="shared" si="3"/>
        <v>0</v>
      </c>
    </row>
    <row r="51" spans="2:12">
      <c r="B51" s="44"/>
      <c r="C51" s="6"/>
      <c r="D51" s="45"/>
      <c r="E51" s="45"/>
      <c r="F51" s="46">
        <f t="shared" si="2"/>
        <v>0</v>
      </c>
      <c r="H51" s="44"/>
      <c r="I51" s="6"/>
      <c r="J51" s="45"/>
      <c r="K51" s="45"/>
      <c r="L51" s="46">
        <f t="shared" si="3"/>
        <v>0</v>
      </c>
    </row>
    <row r="52" spans="2:12">
      <c r="B52" s="44"/>
      <c r="C52" s="6"/>
      <c r="D52" s="45"/>
      <c r="E52" s="45"/>
      <c r="F52" s="46">
        <f t="shared" si="2"/>
        <v>0</v>
      </c>
      <c r="H52" s="44"/>
      <c r="I52" s="6"/>
      <c r="J52" s="45"/>
      <c r="K52" s="45"/>
      <c r="L52" s="46">
        <f t="shared" si="3"/>
        <v>0</v>
      </c>
    </row>
    <row r="53" spans="2:12">
      <c r="B53" s="44"/>
      <c r="C53" s="6"/>
      <c r="D53" s="45"/>
      <c r="E53" s="45"/>
      <c r="F53" s="46">
        <f t="shared" si="2"/>
        <v>0</v>
      </c>
      <c r="H53" s="44"/>
      <c r="I53" s="6"/>
      <c r="J53" s="45"/>
      <c r="K53" s="45"/>
      <c r="L53" s="46">
        <f t="shared" si="3"/>
        <v>0</v>
      </c>
    </row>
    <row r="54" spans="2:12">
      <c r="B54" s="44"/>
      <c r="C54" s="6"/>
      <c r="D54" s="45"/>
      <c r="E54" s="45"/>
      <c r="F54" s="46">
        <f t="shared" si="2"/>
        <v>0</v>
      </c>
      <c r="H54" s="44"/>
      <c r="I54" s="6"/>
      <c r="J54" s="45"/>
      <c r="K54" s="45"/>
      <c r="L54" s="46">
        <f t="shared" si="3"/>
        <v>0</v>
      </c>
    </row>
    <row r="55" spans="2:12">
      <c r="B55" s="44"/>
      <c r="C55" s="6"/>
      <c r="D55" s="45"/>
      <c r="E55" s="45"/>
      <c r="F55" s="46">
        <f t="shared" si="2"/>
        <v>0</v>
      </c>
      <c r="H55" s="44"/>
      <c r="I55" s="6"/>
      <c r="J55" s="45"/>
      <c r="K55" s="45"/>
      <c r="L55" s="46">
        <f t="shared" si="3"/>
        <v>0</v>
      </c>
    </row>
    <row r="56" spans="2:12">
      <c r="B56" s="44"/>
      <c r="C56" s="6"/>
      <c r="D56" s="45"/>
      <c r="E56" s="45"/>
      <c r="F56" s="46">
        <f t="shared" si="2"/>
        <v>0</v>
      </c>
      <c r="H56" s="44"/>
      <c r="I56" s="6"/>
      <c r="J56" s="45"/>
      <c r="K56" s="45"/>
      <c r="L56" s="46">
        <f t="shared" si="3"/>
        <v>0</v>
      </c>
    </row>
    <row r="57" spans="2:12">
      <c r="B57" s="44"/>
      <c r="C57" s="6"/>
      <c r="D57" s="45"/>
      <c r="E57" s="45"/>
      <c r="F57" s="46">
        <f t="shared" si="2"/>
        <v>0</v>
      </c>
      <c r="H57" s="44"/>
      <c r="I57" s="6"/>
      <c r="J57" s="45"/>
      <c r="K57" s="45"/>
      <c r="L57" s="46">
        <f t="shared" si="3"/>
        <v>0</v>
      </c>
    </row>
    <row r="58" spans="2:12">
      <c r="B58" s="44"/>
      <c r="C58" s="6"/>
      <c r="D58" s="45"/>
      <c r="E58" s="45"/>
      <c r="F58" s="46">
        <f t="shared" si="2"/>
        <v>0</v>
      </c>
      <c r="H58" s="44"/>
      <c r="I58" s="6"/>
      <c r="J58" s="45"/>
      <c r="K58" s="45"/>
      <c r="L58" s="46">
        <f t="shared" si="3"/>
        <v>0</v>
      </c>
    </row>
    <row r="59" spans="2:12">
      <c r="B59" s="44"/>
      <c r="C59" s="6"/>
      <c r="D59" s="45"/>
      <c r="E59" s="45"/>
      <c r="F59" s="46">
        <f t="shared" si="2"/>
        <v>0</v>
      </c>
      <c r="H59" s="44"/>
      <c r="I59" s="6"/>
      <c r="J59" s="45"/>
      <c r="K59" s="45"/>
      <c r="L59" s="46">
        <f t="shared" si="3"/>
        <v>0</v>
      </c>
    </row>
    <row r="60" spans="2:12">
      <c r="B60" s="44"/>
      <c r="C60" s="6"/>
      <c r="D60" s="45"/>
      <c r="E60" s="45"/>
      <c r="F60" s="46">
        <f t="shared" si="2"/>
        <v>0</v>
      </c>
      <c r="H60" s="44"/>
      <c r="I60" s="6"/>
      <c r="J60" s="45"/>
      <c r="K60" s="45"/>
      <c r="L60" s="46">
        <f t="shared" si="3"/>
        <v>0</v>
      </c>
    </row>
    <row r="61" spans="2:12">
      <c r="B61" s="44"/>
      <c r="C61" s="6"/>
      <c r="D61" s="45"/>
      <c r="E61" s="45"/>
      <c r="F61" s="46">
        <f t="shared" si="2"/>
        <v>0</v>
      </c>
      <c r="H61" s="44"/>
      <c r="I61" s="6"/>
      <c r="J61" s="45"/>
      <c r="K61" s="45"/>
      <c r="L61" s="46">
        <f t="shared" si="3"/>
        <v>0</v>
      </c>
    </row>
    <row r="62" spans="2:12">
      <c r="B62" s="44"/>
      <c r="C62" s="6"/>
      <c r="D62" s="45"/>
      <c r="E62" s="45"/>
      <c r="F62" s="46">
        <f t="shared" si="2"/>
        <v>0</v>
      </c>
      <c r="H62" s="44"/>
      <c r="I62" s="6"/>
      <c r="J62" s="45"/>
      <c r="K62" s="45"/>
      <c r="L62" s="46">
        <f t="shared" si="3"/>
        <v>0</v>
      </c>
    </row>
    <row r="63" spans="2:12">
      <c r="B63" s="44"/>
      <c r="C63" s="6"/>
      <c r="D63" s="45"/>
      <c r="E63" s="45"/>
      <c r="F63" s="46">
        <f t="shared" si="2"/>
        <v>0</v>
      </c>
      <c r="H63" s="44"/>
      <c r="I63" s="6"/>
      <c r="J63" s="45"/>
      <c r="K63" s="45"/>
      <c r="L63" s="46">
        <f t="shared" si="3"/>
        <v>0</v>
      </c>
    </row>
    <row r="64" spans="2:12">
      <c r="B64" s="44"/>
      <c r="C64" s="6"/>
      <c r="D64" s="45"/>
      <c r="E64" s="45"/>
      <c r="F64" s="46">
        <f t="shared" si="2"/>
        <v>0</v>
      </c>
      <c r="H64" s="44"/>
      <c r="I64" s="6"/>
      <c r="J64" s="45"/>
      <c r="K64" s="45"/>
      <c r="L64" s="46">
        <f t="shared" si="3"/>
        <v>0</v>
      </c>
    </row>
    <row r="65" spans="2:12">
      <c r="B65" s="48" t="s">
        <v>34</v>
      </c>
      <c r="C65" s="48"/>
      <c r="D65" s="49" t="s">
        <v>35</v>
      </c>
      <c r="E65" s="49"/>
      <c r="F65" s="50">
        <f>IFERROR(SUM(F7:F64),0)</f>
        <v>28800</v>
      </c>
      <c r="H65" s="48" t="s">
        <v>34</v>
      </c>
      <c r="I65" s="48"/>
      <c r="J65" s="53" t="s">
        <v>35</v>
      </c>
      <c r="K65" s="49"/>
      <c r="L65" s="50">
        <f>SUM(L7:L64)</f>
        <v>50</v>
      </c>
    </row>
    <row r="66" spans="2:12">
      <c r="B66" s="48"/>
      <c r="C66" s="48"/>
      <c r="D66" s="49" t="s">
        <v>36</v>
      </c>
      <c r="E66" s="49"/>
      <c r="F66" s="50">
        <f>IFERROR(F65/1000,0)</f>
        <v>28.8</v>
      </c>
      <c r="H66" s="48"/>
      <c r="I66" s="48"/>
      <c r="J66" s="53" t="s">
        <v>36</v>
      </c>
      <c r="K66" s="49"/>
      <c r="L66" s="50">
        <f>L65/1000</f>
        <v>0.05</v>
      </c>
    </row>
    <row r="67" ht="33" customHeight="1" spans="2:12">
      <c r="B67" s="48"/>
      <c r="C67" s="48"/>
      <c r="D67" s="49" t="s">
        <v>37</v>
      </c>
      <c r="E67" s="49"/>
      <c r="F67" s="51">
        <v>220</v>
      </c>
      <c r="H67" s="48"/>
      <c r="I67" s="48"/>
      <c r="J67" s="53" t="s">
        <v>37</v>
      </c>
      <c r="K67" s="49"/>
      <c r="L67" s="51">
        <v>12</v>
      </c>
    </row>
    <row r="68" ht="33" customHeight="1" spans="2:12">
      <c r="B68" s="48"/>
      <c r="C68" s="48"/>
      <c r="D68" s="49" t="s">
        <v>38</v>
      </c>
      <c r="E68" s="49"/>
      <c r="F68" s="52">
        <f>IFERROR(F65/F67,0)</f>
        <v>130.909090909091</v>
      </c>
      <c r="H68" s="48"/>
      <c r="I68" s="48"/>
      <c r="J68" s="53" t="s">
        <v>39</v>
      </c>
      <c r="K68" s="49"/>
      <c r="L68" s="52">
        <f>IFERROR(L65/L67,0)</f>
        <v>4.16666666666667</v>
      </c>
    </row>
  </sheetData>
  <sheetProtection password="D590" sheet="1" selectLockedCells="1" objects="1"/>
  <mergeCells count="15">
    <mergeCell ref="E2:H2"/>
    <mergeCell ref="B4:F4"/>
    <mergeCell ref="H4:L4"/>
    <mergeCell ref="B5:F5"/>
    <mergeCell ref="H5:L5"/>
    <mergeCell ref="D65:E65"/>
    <mergeCell ref="J65:K65"/>
    <mergeCell ref="D66:E66"/>
    <mergeCell ref="J66:K66"/>
    <mergeCell ref="D67:E67"/>
    <mergeCell ref="J67:K67"/>
    <mergeCell ref="D68:E68"/>
    <mergeCell ref="J68:K68"/>
    <mergeCell ref="B65:C68"/>
    <mergeCell ref="H65:I68"/>
  </mergeCells>
  <dataValidations count="2">
    <dataValidation type="whole" operator="between" allowBlank="1" showInputMessage="1" showErrorMessage="1" errorTitle="Invalid input" error="Enter between 1-24" sqref="K12 E45 K45 E7:E44 E46:E64 K7:K11 K13:K44 K46:K64">
      <formula1>0</formula1>
      <formula2>24</formula2>
    </dataValidation>
    <dataValidation type="whole" operator="between" allowBlank="1" showInputMessage="1" showErrorMessage="1" errorTitle="Invalid input" error="Enter between 0-100" sqref="J12 D45 J45 D7:D44 D46:D64 J7:J11 J13:J44 J46:J64">
      <formula1>0</formula1>
      <formula2>100</formula2>
    </dataValidation>
  </dataValidations>
  <pageMargins left="0.75" right="0.75" top="1" bottom="1" header="0.511805555555556" footer="0.511805555555556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7:K25"/>
  <sheetViews>
    <sheetView showGridLines="0" workbookViewId="0">
      <pane ySplit="4" topLeftCell="A17" activePane="bottomLeft" state="frozen"/>
      <selection/>
      <selection pane="bottomLeft" activeCell="D23" sqref="D23"/>
    </sheetView>
  </sheetViews>
  <sheetFormatPr defaultColWidth="9.14285714285714" defaultRowHeight="15"/>
  <cols>
    <col min="1" max="2" width="9.14285714285714" style="1"/>
    <col min="3" max="3" width="32.1428571428571" style="22" customWidth="1"/>
    <col min="4" max="4" width="12.8571428571429" style="2"/>
    <col min="5" max="5" width="9.14285714285714" style="1"/>
    <col min="6" max="6" width="32.8571428571429" style="1" customWidth="1"/>
    <col min="7" max="7" width="12.8571428571429" style="2"/>
    <col min="8" max="8" width="9.14285714285714" style="1"/>
    <col min="9" max="9" width="30.7142857142857" style="1" customWidth="1"/>
    <col min="10" max="10" width="10.7142857142857" style="1" customWidth="1"/>
    <col min="11" max="16384" width="9.14285714285714" style="1"/>
  </cols>
  <sheetData>
    <row r="7" spans="3:11">
      <c r="C7" s="3" t="s">
        <v>40</v>
      </c>
      <c r="D7" s="3"/>
      <c r="F7" s="23" t="s">
        <v>41</v>
      </c>
      <c r="G7" s="23"/>
      <c r="I7" s="34" t="s">
        <v>42</v>
      </c>
      <c r="J7" s="34"/>
      <c r="K7" s="35"/>
    </row>
    <row r="8" spans="3:11">
      <c r="C8" s="3"/>
      <c r="D8" s="3"/>
      <c r="F8" s="23"/>
      <c r="G8" s="23"/>
      <c r="I8" s="36"/>
      <c r="J8" s="36"/>
      <c r="K8" s="35"/>
    </row>
    <row r="9" spans="3:11">
      <c r="C9" s="24" t="s">
        <v>43</v>
      </c>
      <c r="D9" s="6"/>
      <c r="F9" s="25" t="s">
        <v>44</v>
      </c>
      <c r="G9" s="6"/>
      <c r="I9" s="37" t="s">
        <v>45</v>
      </c>
      <c r="J9" s="38"/>
      <c r="K9" s="35"/>
    </row>
    <row r="10" ht="30" spans="3:11">
      <c r="C10" s="5" t="s">
        <v>46</v>
      </c>
      <c r="D10" s="6"/>
      <c r="F10" s="26" t="s">
        <v>47</v>
      </c>
      <c r="G10" s="6"/>
      <c r="I10" s="37" t="s">
        <v>48</v>
      </c>
      <c r="J10" s="38"/>
      <c r="K10" s="35"/>
    </row>
    <row r="11" ht="30" spans="3:11">
      <c r="C11" s="27" t="s">
        <v>49</v>
      </c>
      <c r="D11" s="6"/>
      <c r="F11" s="16" t="s">
        <v>50</v>
      </c>
      <c r="G11" s="28">
        <f>IFERROR(G9*(G10/2),0)</f>
        <v>0</v>
      </c>
      <c r="I11" s="37" t="s">
        <v>51</v>
      </c>
      <c r="J11" s="28">
        <f>IFERROR(J9/J10,0)</f>
        <v>0</v>
      </c>
      <c r="K11" s="35"/>
    </row>
    <row r="12" ht="30" spans="3:11">
      <c r="C12" s="29" t="s">
        <v>52</v>
      </c>
      <c r="D12" s="28">
        <f>IFERROR(((D9*D10)/D11),0)</f>
        <v>0</v>
      </c>
      <c r="F12" s="30" t="s">
        <v>43</v>
      </c>
      <c r="G12" s="6"/>
      <c r="I12" s="37" t="s">
        <v>53</v>
      </c>
      <c r="J12" s="28">
        <f>IFERROR(J9/0.8,0)</f>
        <v>0</v>
      </c>
      <c r="K12" s="35"/>
    </row>
    <row r="13" ht="30" spans="3:11">
      <c r="C13" s="26" t="s">
        <v>54</v>
      </c>
      <c r="D13" s="28">
        <f>D12*50%</f>
        <v>0</v>
      </c>
      <c r="F13" s="16" t="s">
        <v>55</v>
      </c>
      <c r="G13" s="28">
        <f>IFERROR(G11/G12,0)</f>
        <v>0</v>
      </c>
      <c r="I13" s="37" t="s">
        <v>56</v>
      </c>
      <c r="J13" s="39"/>
      <c r="K13" s="35"/>
    </row>
    <row r="14" ht="30" spans="3:11">
      <c r="C14" s="26" t="s">
        <v>57</v>
      </c>
      <c r="D14" s="28">
        <f>D12*80%</f>
        <v>0</v>
      </c>
      <c r="F14" s="16" t="s">
        <v>58</v>
      </c>
      <c r="G14" s="28">
        <f>G13*6</f>
        <v>0</v>
      </c>
      <c r="I14" s="37" t="s">
        <v>59</v>
      </c>
      <c r="J14" s="28">
        <f>IFERROR((J12/J13),0)</f>
        <v>0</v>
      </c>
      <c r="K14" s="35"/>
    </row>
    <row r="17" spans="3:10">
      <c r="C17" s="31" t="s">
        <v>60</v>
      </c>
      <c r="D17" s="31"/>
      <c r="E17" s="31"/>
      <c r="F17" s="31"/>
      <c r="G17" s="31"/>
      <c r="H17" s="31"/>
      <c r="I17" s="31"/>
      <c r="J17" s="31"/>
    </row>
    <row r="18" spans="3:10">
      <c r="C18" s="31" t="s">
        <v>61</v>
      </c>
      <c r="D18" s="31"/>
      <c r="E18" s="31"/>
      <c r="F18" s="31"/>
      <c r="G18" s="31"/>
      <c r="H18" s="31"/>
      <c r="I18" s="31"/>
      <c r="J18" s="31"/>
    </row>
    <row r="19" ht="9.95" customHeight="1" spans="3:3">
      <c r="C19" s="32"/>
    </row>
    <row r="21" spans="3:10">
      <c r="C21" s="23" t="s">
        <v>62</v>
      </c>
      <c r="D21" s="23"/>
      <c r="F21" s="23" t="s">
        <v>63</v>
      </c>
      <c r="G21" s="23"/>
      <c r="I21" s="23" t="s">
        <v>64</v>
      </c>
      <c r="J21" s="23"/>
    </row>
    <row r="22" spans="3:10">
      <c r="C22" s="33"/>
      <c r="D22" s="33"/>
      <c r="J22" s="2"/>
    </row>
    <row r="23" ht="30" spans="3:10">
      <c r="C23" s="29" t="s">
        <v>52</v>
      </c>
      <c r="D23" s="6"/>
      <c r="F23" s="26" t="s">
        <v>47</v>
      </c>
      <c r="G23" s="6"/>
      <c r="I23" s="29" t="s">
        <v>52</v>
      </c>
      <c r="J23" s="6"/>
    </row>
    <row r="24" spans="3:10">
      <c r="C24" s="16" t="s">
        <v>65</v>
      </c>
      <c r="D24" s="6"/>
      <c r="F24" s="5" t="s">
        <v>66</v>
      </c>
      <c r="G24" s="6"/>
      <c r="I24" s="5" t="s">
        <v>67</v>
      </c>
      <c r="J24" s="6"/>
    </row>
    <row r="25" ht="45" spans="3:10">
      <c r="C25" s="16" t="s">
        <v>68</v>
      </c>
      <c r="D25" s="28">
        <f>IFERROR(D23/D24,0)</f>
        <v>0</v>
      </c>
      <c r="F25" s="16" t="s">
        <v>58</v>
      </c>
      <c r="G25" s="28">
        <f>IFERROR(G23/G24,0)</f>
        <v>0</v>
      </c>
      <c r="I25" s="16" t="s">
        <v>69</v>
      </c>
      <c r="J25" s="28">
        <f>IFERROR(J23/J24,0)</f>
        <v>0</v>
      </c>
    </row>
  </sheetData>
  <sheetProtection password="D590" sheet="1" selectLockedCells="1" objects="1"/>
  <mergeCells count="8">
    <mergeCell ref="C7:D7"/>
    <mergeCell ref="F7:G7"/>
    <mergeCell ref="I7:J7"/>
    <mergeCell ref="C17:J17"/>
    <mergeCell ref="C18:J18"/>
    <mergeCell ref="C21:D21"/>
    <mergeCell ref="F21:G21"/>
    <mergeCell ref="I21:J21"/>
  </mergeCells>
  <pageMargins left="0.75" right="0.75" top="1" bottom="1" header="0.511805555555556" footer="0.511805555555556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6:J41"/>
  <sheetViews>
    <sheetView showGridLines="0" workbookViewId="0">
      <pane ySplit="4" topLeftCell="A23" activePane="bottomLeft" state="frozen"/>
      <selection/>
      <selection pane="bottomLeft" activeCell="G8" sqref="G8"/>
    </sheetView>
  </sheetViews>
  <sheetFormatPr defaultColWidth="9.14285714285714" defaultRowHeight="15"/>
  <cols>
    <col min="1" max="2" width="9.14285714285714" style="1"/>
    <col min="3" max="3" width="31.8571428571429" style="1" customWidth="1"/>
    <col min="4" max="4" width="11.7142857142857" style="2"/>
    <col min="5" max="5" width="9.14285714285714" style="1"/>
    <col min="6" max="6" width="31.2857142857143" style="1" customWidth="1"/>
    <col min="7" max="7" width="11.4285714285714" style="1" customWidth="1"/>
    <col min="8" max="9" width="9.14285714285714" style="1"/>
    <col min="10" max="10" width="12.8571428571429" style="1"/>
    <col min="11" max="16384" width="9.14285714285714" style="1"/>
  </cols>
  <sheetData>
    <row r="6" spans="3:7">
      <c r="C6" s="3" t="s">
        <v>70</v>
      </c>
      <c r="D6" s="3"/>
      <c r="F6" s="3" t="s">
        <v>71</v>
      </c>
      <c r="G6" s="3"/>
    </row>
    <row r="7" spans="3:7">
      <c r="C7" s="4"/>
      <c r="D7" s="4"/>
      <c r="F7" s="4"/>
      <c r="G7" s="4"/>
    </row>
    <row r="8" spans="3:7">
      <c r="C8" s="5" t="s">
        <v>72</v>
      </c>
      <c r="D8" s="6"/>
      <c r="F8" s="5" t="s">
        <v>72</v>
      </c>
      <c r="G8" s="6"/>
    </row>
    <row r="9" spans="3:7">
      <c r="C9" s="5" t="s">
        <v>73</v>
      </c>
      <c r="D9" s="6"/>
      <c r="F9" s="5" t="s">
        <v>74</v>
      </c>
      <c r="G9" s="6"/>
    </row>
    <row r="10" spans="3:7">
      <c r="C10" s="7" t="s">
        <v>75</v>
      </c>
      <c r="D10" s="7"/>
      <c r="F10" s="5" t="s">
        <v>73</v>
      </c>
      <c r="G10" s="8">
        <f>IFERROR(G9/G8,0)</f>
        <v>0</v>
      </c>
    </row>
    <row r="11" spans="3:7">
      <c r="C11" s="5" t="s">
        <v>76</v>
      </c>
      <c r="D11" s="6"/>
      <c r="F11" s="9" t="s">
        <v>77</v>
      </c>
      <c r="G11" s="10"/>
    </row>
    <row r="12" spans="3:7">
      <c r="C12" s="5" t="s">
        <v>74</v>
      </c>
      <c r="D12" s="11">
        <f>IFERROR(D8*(D9+(D11/1000)),0)</f>
        <v>0</v>
      </c>
      <c r="F12" s="5" t="s">
        <v>76</v>
      </c>
      <c r="G12" s="8">
        <f>IFERROR(G10*1000,0)</f>
        <v>0</v>
      </c>
    </row>
    <row r="13" spans="4:4">
      <c r="D13" s="12"/>
    </row>
    <row r="14" spans="4:4">
      <c r="D14" s="1"/>
    </row>
    <row r="15" spans="3:7">
      <c r="C15" s="3" t="s">
        <v>78</v>
      </c>
      <c r="D15" s="3"/>
      <c r="F15" s="3" t="s">
        <v>79</v>
      </c>
      <c r="G15" s="3"/>
    </row>
    <row r="16" spans="3:7">
      <c r="C16" s="4"/>
      <c r="D16" s="4"/>
      <c r="F16" s="4"/>
      <c r="G16" s="4"/>
    </row>
    <row r="17" spans="3:7">
      <c r="C17" s="5" t="s">
        <v>80</v>
      </c>
      <c r="D17" s="6"/>
      <c r="F17" s="5" t="s">
        <v>81</v>
      </c>
      <c r="G17" s="6"/>
    </row>
    <row r="18" spans="3:7">
      <c r="C18" s="5" t="s">
        <v>82</v>
      </c>
      <c r="D18" s="11">
        <f>IFERROR(D17*1000,0)</f>
        <v>0</v>
      </c>
      <c r="F18" s="5" t="s">
        <v>83</v>
      </c>
      <c r="G18" s="11">
        <f>G17*1000</f>
        <v>0</v>
      </c>
    </row>
    <row r="19" spans="4:7">
      <c r="D19" s="13"/>
      <c r="G19" s="13"/>
    </row>
    <row r="20" spans="7:7">
      <c r="G20" s="2"/>
    </row>
    <row r="21" spans="3:7">
      <c r="C21" s="3" t="s">
        <v>84</v>
      </c>
      <c r="D21" s="3"/>
      <c r="F21" s="3" t="s">
        <v>85</v>
      </c>
      <c r="G21" s="3"/>
    </row>
    <row r="22" spans="3:7">
      <c r="C22" s="4"/>
      <c r="D22" s="4"/>
      <c r="F22" s="4"/>
      <c r="G22" s="4"/>
    </row>
    <row r="23" spans="3:7">
      <c r="C23" s="5" t="s">
        <v>86</v>
      </c>
      <c r="D23" s="14"/>
      <c r="F23" s="5" t="s">
        <v>83</v>
      </c>
      <c r="G23" s="14"/>
    </row>
    <row r="24" spans="3:7">
      <c r="C24" s="5" t="s">
        <v>87</v>
      </c>
      <c r="D24" s="11">
        <f>IFERROR(D23/1000,0)</f>
        <v>0</v>
      </c>
      <c r="F24" s="5" t="s">
        <v>81</v>
      </c>
      <c r="G24" s="11">
        <f>IFERROR(G23/1000,0)</f>
        <v>0</v>
      </c>
    </row>
    <row r="25" spans="4:4">
      <c r="D25" s="1"/>
    </row>
    <row r="26" spans="4:4">
      <c r="D26" s="1"/>
    </row>
    <row r="27" spans="3:7">
      <c r="C27" s="3" t="s">
        <v>88</v>
      </c>
      <c r="D27" s="3"/>
      <c r="F27" s="3" t="s">
        <v>89</v>
      </c>
      <c r="G27" s="3"/>
    </row>
    <row r="28" spans="3:7">
      <c r="C28" s="3" t="s">
        <v>90</v>
      </c>
      <c r="D28" s="3"/>
      <c r="F28" s="3" t="s">
        <v>90</v>
      </c>
      <c r="G28" s="3"/>
    </row>
    <row r="29" spans="3:7">
      <c r="C29" s="4"/>
      <c r="D29" s="4"/>
      <c r="F29" s="4"/>
      <c r="G29" s="4"/>
    </row>
    <row r="30" spans="3:7">
      <c r="C30" s="5" t="s">
        <v>91</v>
      </c>
      <c r="D30" s="14">
        <v>1</v>
      </c>
      <c r="F30" s="5" t="s">
        <v>86</v>
      </c>
      <c r="G30" s="15">
        <v>4000</v>
      </c>
    </row>
    <row r="31" ht="30" spans="3:7">
      <c r="C31" s="16" t="s">
        <v>92</v>
      </c>
      <c r="D31" s="17">
        <f>IFERROR((D30*3516.85285),0)</f>
        <v>3516.85285</v>
      </c>
      <c r="F31" s="16" t="s">
        <v>93</v>
      </c>
      <c r="G31" s="8">
        <f>IFERROR(G30*0.0002843451,0)</f>
        <v>1.1373804</v>
      </c>
    </row>
    <row r="32" spans="3:4">
      <c r="C32" s="18"/>
      <c r="D32" s="19"/>
    </row>
    <row r="39" spans="10:10">
      <c r="J39" s="20"/>
    </row>
    <row r="41" spans="10:10">
      <c r="J41" s="21"/>
    </row>
  </sheetData>
  <sheetProtection password="D590" sheet="1" selectLockedCells="1" objects="1"/>
  <mergeCells count="12">
    <mergeCell ref="C6:D6"/>
    <mergeCell ref="F6:G6"/>
    <mergeCell ref="C10:D10"/>
    <mergeCell ref="F11:G11"/>
    <mergeCell ref="C15:D15"/>
    <mergeCell ref="F15:G15"/>
    <mergeCell ref="C21:D21"/>
    <mergeCell ref="F21:G21"/>
    <mergeCell ref="C27:D27"/>
    <mergeCell ref="F27:G27"/>
    <mergeCell ref="C28:D28"/>
    <mergeCell ref="F28:G28"/>
  </mergeCells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MENU</vt:lpstr>
      <vt:lpstr>LOAD CALCULATOR</vt:lpstr>
      <vt:lpstr>BATTERY CALCULATOR</vt:lpstr>
      <vt:lpstr>WATT CALCULATOR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dd</dc:creator>
  <cp:lastModifiedBy>dd</cp:lastModifiedBy>
  <dcterms:created xsi:type="dcterms:W3CDTF">2019-01-01T07:37:00Z</dcterms:created>
  <dcterms:modified xsi:type="dcterms:W3CDTF">2019-07-30T04:16:41Z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1033-11.2.0.8684</vt:lpwstr>
  </property>
</Properties>
</file>